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eatrizlopezbernedo/Desktop/CLIENTES/0 - BeSimple/Marketing - clientes/"/>
    </mc:Choice>
  </mc:AlternateContent>
  <xr:revisionPtr revIDLastSave="0" documentId="13_ncr:1_{405E8F2D-0581-8F40-8363-38B0E21D1812}" xr6:coauthVersionLast="46" xr6:coauthVersionMax="46" xr10:uidLastSave="{00000000-0000-0000-0000-000000000000}"/>
  <bookViews>
    <workbookView xWindow="0" yWindow="500" windowWidth="28800" windowHeight="17500" xr2:uid="{00000000-000D-0000-FFFF-FFFF00000000}"/>
  </bookViews>
  <sheets>
    <sheet name="Acciones Marketing 2021" sheetId="15" r:id="rId1"/>
    <sheet name="Calendario_acciones_2021" sheetId="2" r:id="rId2"/>
  </sheets>
  <definedNames>
    <definedName name="_xlnm.Print_Area" localSheetId="1">Calendario_acciones_2021!$B$10:$J$24</definedName>
    <definedName name="CalendarYear">Calendario_acciones_2021!$D$3</definedName>
    <definedName name="DaysAndWeeks">{0,1,2,3,4,5,6} + {0;1;2;3;4;5}*7</definedName>
    <definedName name="WeekStart">Calendario_acciones_2021!$F$3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2" i="2" l="1" a="1"/>
  <c r="W32" i="2" s="1"/>
  <c r="W34" i="2" a="1"/>
  <c r="W34" i="2" s="1"/>
  <c r="W36" i="2" a="1"/>
  <c r="W36" i="2" s="1"/>
  <c r="W38" i="2" a="1"/>
  <c r="W38" i="2" s="1"/>
  <c r="W40" i="2" a="1"/>
  <c r="W40" i="2" s="1"/>
  <c r="W77" i="2" a="1"/>
  <c r="AC77" i="2" s="1"/>
  <c r="W75" i="2" a="1"/>
  <c r="AC75" i="2" s="1"/>
  <c r="W73" i="2" a="1"/>
  <c r="AC73" i="2" s="1"/>
  <c r="W71" i="2" a="1"/>
  <c r="AC71" i="2" s="1"/>
  <c r="W69" i="2" a="1"/>
  <c r="AC69" i="2" s="1"/>
  <c r="W67" i="2" a="1"/>
  <c r="AC67" i="2" s="1"/>
  <c r="AC66" i="2" s="1"/>
  <c r="W66" i="2"/>
  <c r="W64" i="2"/>
  <c r="M77" i="2" a="1"/>
  <c r="S77" i="2" s="1"/>
  <c r="M75" i="2" a="1"/>
  <c r="S75" i="2" s="1"/>
  <c r="M73" i="2" a="1"/>
  <c r="S73" i="2" s="1"/>
  <c r="M71" i="2" a="1"/>
  <c r="S71" i="2" s="1"/>
  <c r="M69" i="2" a="1"/>
  <c r="S69" i="2" s="1"/>
  <c r="M67" i="2" a="1"/>
  <c r="S67" i="2" s="1"/>
  <c r="S66" i="2" s="1"/>
  <c r="M66" i="2"/>
  <c r="M64" i="2"/>
  <c r="C77" i="2" a="1"/>
  <c r="I77" i="2" s="1"/>
  <c r="C75" i="2" a="1"/>
  <c r="I75" i="2" s="1"/>
  <c r="C73" i="2" a="1"/>
  <c r="I73" i="2" s="1"/>
  <c r="C71" i="2" a="1"/>
  <c r="I71" i="2" s="1"/>
  <c r="C69" i="2" a="1"/>
  <c r="I69" i="2" s="1"/>
  <c r="C67" i="2" a="1"/>
  <c r="I67" i="2" s="1"/>
  <c r="I66" i="2" s="1"/>
  <c r="C66" i="2"/>
  <c r="C64" i="2"/>
  <c r="W58" i="2" a="1"/>
  <c r="AC58" i="2" s="1"/>
  <c r="W55" i="2" a="1"/>
  <c r="AC55" i="2" s="1"/>
  <c r="W53" i="2" a="1"/>
  <c r="AC53" i="2" s="1"/>
  <c r="W51" i="2" a="1"/>
  <c r="AC51" i="2" s="1"/>
  <c r="W48" i="2" a="1"/>
  <c r="AC48" i="2" s="1"/>
  <c r="W46" i="2" a="1"/>
  <c r="AC46" i="2" s="1"/>
  <c r="AC45" i="2" s="1"/>
  <c r="W45" i="2"/>
  <c r="W43" i="2"/>
  <c r="M57" i="2" a="1"/>
  <c r="S57" i="2" s="1"/>
  <c r="M55" i="2" a="1"/>
  <c r="S55" i="2" s="1"/>
  <c r="M53" i="2" a="1"/>
  <c r="S53" i="2" s="1"/>
  <c r="M48" i="2" a="1"/>
  <c r="S48" i="2" s="1"/>
  <c r="M46" i="2" a="1"/>
  <c r="S46" i="2" s="1"/>
  <c r="S45" i="2" s="1"/>
  <c r="M45" i="2"/>
  <c r="M43" i="2"/>
  <c r="C57" i="2" a="1"/>
  <c r="I57" i="2" s="1"/>
  <c r="C55" i="2" a="1"/>
  <c r="I55" i="2" s="1"/>
  <c r="C53" i="2" a="1"/>
  <c r="I53" i="2" s="1"/>
  <c r="C51" i="2" a="1"/>
  <c r="I51" i="2" s="1"/>
  <c r="C49" i="2" a="1"/>
  <c r="I49" i="2" s="1"/>
  <c r="C46" i="2" a="1"/>
  <c r="I46" i="2" s="1"/>
  <c r="I45" i="2" s="1"/>
  <c r="C45" i="2"/>
  <c r="C43" i="2"/>
  <c r="W30" i="2" a="1"/>
  <c r="AC30" i="2" s="1"/>
  <c r="AC29" i="2" s="1"/>
  <c r="W29" i="2"/>
  <c r="W27" i="2"/>
  <c r="M40" i="2" a="1"/>
  <c r="S40" i="2" s="1"/>
  <c r="M38" i="2" a="1"/>
  <c r="S38" i="2" s="1"/>
  <c r="M36" i="2" a="1"/>
  <c r="S36" i="2" s="1"/>
  <c r="M34" i="2" a="1"/>
  <c r="S34" i="2" s="1"/>
  <c r="M31" i="2" a="1"/>
  <c r="S31" i="2" s="1"/>
  <c r="M30" i="2" a="1"/>
  <c r="S30" i="2" s="1"/>
  <c r="S29" i="2" s="1"/>
  <c r="M29" i="2"/>
  <c r="M27" i="2"/>
  <c r="AC40" i="2" l="1"/>
  <c r="AC36" i="2"/>
  <c r="AC34" i="2"/>
  <c r="AB40" i="2"/>
  <c r="AB38" i="2"/>
  <c r="AB36" i="2"/>
  <c r="AB34" i="2"/>
  <c r="AB32" i="2"/>
  <c r="AA40" i="2"/>
  <c r="AA38" i="2"/>
  <c r="AA36" i="2"/>
  <c r="AA34" i="2"/>
  <c r="AA32" i="2"/>
  <c r="AC38" i="2"/>
  <c r="AC32" i="2"/>
  <c r="Z40" i="2"/>
  <c r="Z38" i="2"/>
  <c r="Z36" i="2"/>
  <c r="Z34" i="2"/>
  <c r="Z32" i="2"/>
  <c r="Y40" i="2"/>
  <c r="Y38" i="2"/>
  <c r="Y36" i="2"/>
  <c r="Y34" i="2"/>
  <c r="Y32" i="2"/>
  <c r="X40" i="2"/>
  <c r="X38" i="2"/>
  <c r="X36" i="2"/>
  <c r="X34" i="2"/>
  <c r="X32" i="2"/>
  <c r="W67" i="2"/>
  <c r="W69" i="2"/>
  <c r="W71" i="2"/>
  <c r="W73" i="2"/>
  <c r="W75" i="2"/>
  <c r="W77" i="2"/>
  <c r="X67" i="2"/>
  <c r="X66" i="2" s="1"/>
  <c r="X69" i="2"/>
  <c r="X71" i="2"/>
  <c r="X73" i="2"/>
  <c r="X75" i="2"/>
  <c r="X77" i="2"/>
  <c r="Y67" i="2"/>
  <c r="Y66" i="2" s="1"/>
  <c r="Y69" i="2"/>
  <c r="Y71" i="2"/>
  <c r="Y73" i="2"/>
  <c r="Y75" i="2"/>
  <c r="Y77" i="2"/>
  <c r="Z67" i="2"/>
  <c r="Z66" i="2" s="1"/>
  <c r="Z69" i="2"/>
  <c r="Z71" i="2"/>
  <c r="Z73" i="2"/>
  <c r="Z75" i="2"/>
  <c r="Z77" i="2"/>
  <c r="AA67" i="2"/>
  <c r="AA66" i="2" s="1"/>
  <c r="AA69" i="2"/>
  <c r="AA71" i="2"/>
  <c r="AA73" i="2"/>
  <c r="AA75" i="2"/>
  <c r="AA77" i="2"/>
  <c r="AB67" i="2"/>
  <c r="AB66" i="2" s="1"/>
  <c r="AB69" i="2"/>
  <c r="AB71" i="2"/>
  <c r="AB73" i="2"/>
  <c r="AB75" i="2"/>
  <c r="AB77" i="2"/>
  <c r="M67" i="2"/>
  <c r="M69" i="2"/>
  <c r="M71" i="2"/>
  <c r="M73" i="2"/>
  <c r="M75" i="2"/>
  <c r="M77" i="2"/>
  <c r="N67" i="2"/>
  <c r="N66" i="2" s="1"/>
  <c r="N69" i="2"/>
  <c r="N71" i="2"/>
  <c r="N73" i="2"/>
  <c r="N75" i="2"/>
  <c r="N77" i="2"/>
  <c r="O67" i="2"/>
  <c r="O66" i="2" s="1"/>
  <c r="O69" i="2"/>
  <c r="O71" i="2"/>
  <c r="O73" i="2"/>
  <c r="O75" i="2"/>
  <c r="O77" i="2"/>
  <c r="P67" i="2"/>
  <c r="P66" i="2" s="1"/>
  <c r="P69" i="2"/>
  <c r="P71" i="2"/>
  <c r="P73" i="2"/>
  <c r="P75" i="2"/>
  <c r="P77" i="2"/>
  <c r="Q67" i="2"/>
  <c r="Q66" i="2" s="1"/>
  <c r="Q69" i="2"/>
  <c r="Q71" i="2"/>
  <c r="Q73" i="2"/>
  <c r="Q75" i="2"/>
  <c r="Q77" i="2"/>
  <c r="R67" i="2"/>
  <c r="R66" i="2" s="1"/>
  <c r="R69" i="2"/>
  <c r="R71" i="2"/>
  <c r="R73" i="2"/>
  <c r="R75" i="2"/>
  <c r="R77" i="2"/>
  <c r="C67" i="2"/>
  <c r="C69" i="2"/>
  <c r="C71" i="2"/>
  <c r="C73" i="2"/>
  <c r="C75" i="2"/>
  <c r="C77" i="2"/>
  <c r="D67" i="2"/>
  <c r="D66" i="2" s="1"/>
  <c r="D69" i="2"/>
  <c r="D71" i="2"/>
  <c r="D73" i="2"/>
  <c r="D75" i="2"/>
  <c r="D77" i="2"/>
  <c r="E67" i="2"/>
  <c r="E66" i="2" s="1"/>
  <c r="E69" i="2"/>
  <c r="E71" i="2"/>
  <c r="E73" i="2"/>
  <c r="E75" i="2"/>
  <c r="E77" i="2"/>
  <c r="F67" i="2"/>
  <c r="F66" i="2" s="1"/>
  <c r="F69" i="2"/>
  <c r="F71" i="2"/>
  <c r="F73" i="2"/>
  <c r="F75" i="2"/>
  <c r="F77" i="2"/>
  <c r="G67" i="2"/>
  <c r="G66" i="2" s="1"/>
  <c r="G69" i="2"/>
  <c r="G71" i="2"/>
  <c r="G73" i="2"/>
  <c r="G75" i="2"/>
  <c r="G77" i="2"/>
  <c r="H67" i="2"/>
  <c r="H66" i="2" s="1"/>
  <c r="H69" i="2"/>
  <c r="H71" i="2"/>
  <c r="H73" i="2"/>
  <c r="H75" i="2"/>
  <c r="H77" i="2"/>
  <c r="W46" i="2"/>
  <c r="W48" i="2"/>
  <c r="W51" i="2"/>
  <c r="W53" i="2"/>
  <c r="W55" i="2"/>
  <c r="W58" i="2"/>
  <c r="X46" i="2"/>
  <c r="X45" i="2" s="1"/>
  <c r="X48" i="2"/>
  <c r="X51" i="2"/>
  <c r="X53" i="2"/>
  <c r="X55" i="2"/>
  <c r="X58" i="2"/>
  <c r="Y46" i="2"/>
  <c r="Y45" i="2" s="1"/>
  <c r="Y48" i="2"/>
  <c r="Y51" i="2"/>
  <c r="Y53" i="2"/>
  <c r="Y55" i="2"/>
  <c r="Y58" i="2"/>
  <c r="Z46" i="2"/>
  <c r="Z45" i="2" s="1"/>
  <c r="Z48" i="2"/>
  <c r="Z51" i="2"/>
  <c r="Z53" i="2"/>
  <c r="Z55" i="2"/>
  <c r="Z58" i="2"/>
  <c r="AA46" i="2"/>
  <c r="AA45" i="2" s="1"/>
  <c r="AA48" i="2"/>
  <c r="AA51" i="2"/>
  <c r="AA53" i="2"/>
  <c r="AA55" i="2"/>
  <c r="AA58" i="2"/>
  <c r="AB46" i="2"/>
  <c r="AB45" i="2" s="1"/>
  <c r="AB48" i="2"/>
  <c r="AB51" i="2"/>
  <c r="AB53" i="2"/>
  <c r="AB55" i="2"/>
  <c r="AB58" i="2"/>
  <c r="M46" i="2"/>
  <c r="N46" i="2"/>
  <c r="N45" i="2" s="1"/>
  <c r="N53" i="2"/>
  <c r="N55" i="2"/>
  <c r="N57" i="2"/>
  <c r="M48" i="2"/>
  <c r="M55" i="2"/>
  <c r="N48" i="2"/>
  <c r="O46" i="2"/>
  <c r="O45" i="2" s="1"/>
  <c r="O48" i="2"/>
  <c r="O53" i="2"/>
  <c r="O55" i="2"/>
  <c r="O57" i="2"/>
  <c r="P46" i="2"/>
  <c r="P45" i="2" s="1"/>
  <c r="P48" i="2"/>
  <c r="P53" i="2"/>
  <c r="P55" i="2"/>
  <c r="P57" i="2"/>
  <c r="M57" i="2"/>
  <c r="Q46" i="2"/>
  <c r="Q45" i="2" s="1"/>
  <c r="Q48" i="2"/>
  <c r="Q53" i="2"/>
  <c r="Q55" i="2"/>
  <c r="Q57" i="2"/>
  <c r="R46" i="2"/>
  <c r="R45" i="2" s="1"/>
  <c r="R48" i="2"/>
  <c r="R53" i="2"/>
  <c r="R55" i="2"/>
  <c r="R57" i="2"/>
  <c r="M53" i="2"/>
  <c r="C51" i="2"/>
  <c r="D46" i="2"/>
  <c r="D45" i="2" s="1"/>
  <c r="D49" i="2"/>
  <c r="D51" i="2"/>
  <c r="D53" i="2"/>
  <c r="D55" i="2"/>
  <c r="D57" i="2"/>
  <c r="E46" i="2"/>
  <c r="E45" i="2" s="1"/>
  <c r="E55" i="2"/>
  <c r="E57" i="2"/>
  <c r="C57" i="2"/>
  <c r="F46" i="2"/>
  <c r="F45" i="2" s="1"/>
  <c r="F49" i="2"/>
  <c r="F51" i="2"/>
  <c r="F53" i="2"/>
  <c r="F55" i="2"/>
  <c r="F57" i="2"/>
  <c r="C49" i="2"/>
  <c r="E51" i="2"/>
  <c r="G46" i="2"/>
  <c r="G45" i="2" s="1"/>
  <c r="G49" i="2"/>
  <c r="G51" i="2"/>
  <c r="G53" i="2"/>
  <c r="G55" i="2"/>
  <c r="G57" i="2"/>
  <c r="C46" i="2"/>
  <c r="C55" i="2"/>
  <c r="E49" i="2"/>
  <c r="H46" i="2"/>
  <c r="H45" i="2" s="1"/>
  <c r="H49" i="2"/>
  <c r="H51" i="2"/>
  <c r="H53" i="2"/>
  <c r="H55" i="2"/>
  <c r="H57" i="2"/>
  <c r="C53" i="2"/>
  <c r="E53" i="2"/>
  <c r="W30" i="2"/>
  <c r="Y30" i="2"/>
  <c r="Y29" i="2" s="1"/>
  <c r="Z30" i="2"/>
  <c r="Z29" i="2" s="1"/>
  <c r="AA30" i="2"/>
  <c r="AA29" i="2" s="1"/>
  <c r="X30" i="2"/>
  <c r="X29" i="2" s="1"/>
  <c r="AB30" i="2"/>
  <c r="AB29" i="2" s="1"/>
  <c r="M40" i="2"/>
  <c r="M30" i="2"/>
  <c r="N40" i="2"/>
  <c r="O30" i="2"/>
  <c r="O29" i="2" s="1"/>
  <c r="O31" i="2"/>
  <c r="O34" i="2"/>
  <c r="O36" i="2"/>
  <c r="O38" i="2"/>
  <c r="O40" i="2"/>
  <c r="N30" i="2"/>
  <c r="N29" i="2" s="1"/>
  <c r="N38" i="2"/>
  <c r="P30" i="2"/>
  <c r="P29" i="2" s="1"/>
  <c r="P31" i="2"/>
  <c r="P34" i="2"/>
  <c r="P36" i="2"/>
  <c r="P38" i="2"/>
  <c r="P40" i="2"/>
  <c r="M31" i="2"/>
  <c r="N34" i="2"/>
  <c r="Q30" i="2"/>
  <c r="Q29" i="2" s="1"/>
  <c r="Q31" i="2"/>
  <c r="Q34" i="2"/>
  <c r="Q36" i="2"/>
  <c r="Q38" i="2"/>
  <c r="Q40" i="2"/>
  <c r="M34" i="2"/>
  <c r="M38" i="2"/>
  <c r="N36" i="2"/>
  <c r="R30" i="2"/>
  <c r="R29" i="2" s="1"/>
  <c r="R31" i="2"/>
  <c r="R34" i="2"/>
  <c r="R36" i="2"/>
  <c r="R38" i="2"/>
  <c r="R40" i="2"/>
  <c r="M36" i="2"/>
  <c r="N31" i="2"/>
  <c r="C40" i="2" a="1"/>
  <c r="I40" i="2" s="1"/>
  <c r="C38" i="2" a="1"/>
  <c r="I38" i="2" s="1"/>
  <c r="C36" i="2" a="1"/>
  <c r="I36" i="2" s="1"/>
  <c r="C34" i="2" a="1"/>
  <c r="I34" i="2" s="1"/>
  <c r="C31" i="2" a="1"/>
  <c r="I31" i="2" s="1"/>
  <c r="C30" i="2" a="1"/>
  <c r="I30" i="2" s="1"/>
  <c r="I29" i="2" s="1"/>
  <c r="C29" i="2"/>
  <c r="C27" i="2"/>
  <c r="W23" i="2" a="1"/>
  <c r="AC23" i="2" s="1"/>
  <c r="W21" i="2" a="1"/>
  <c r="AC21" i="2" s="1"/>
  <c r="W19" i="2" a="1"/>
  <c r="AC19" i="2" s="1"/>
  <c r="W17" i="2" a="1"/>
  <c r="AC17" i="2" s="1"/>
  <c r="W15" i="2" a="1"/>
  <c r="AC15" i="2" s="1"/>
  <c r="W13" i="2" a="1"/>
  <c r="AC13" i="2" s="1"/>
  <c r="AC12" i="2" s="1"/>
  <c r="W12" i="2"/>
  <c r="M10" i="2"/>
  <c r="M12" i="2"/>
  <c r="M13" i="2" a="1"/>
  <c r="M13" i="2" s="1"/>
  <c r="M15" i="2" a="1"/>
  <c r="M15" i="2" s="1"/>
  <c r="M17" i="2" a="1"/>
  <c r="M17" i="2" s="1"/>
  <c r="M19" i="2" a="1"/>
  <c r="M19" i="2" s="1"/>
  <c r="M21" i="2" a="1"/>
  <c r="M21" i="2" s="1"/>
  <c r="M23" i="2" a="1"/>
  <c r="M23" i="2" s="1"/>
  <c r="P23" i="2" l="1"/>
  <c r="P15" i="2"/>
  <c r="P19" i="2"/>
  <c r="F34" i="2"/>
  <c r="F30" i="2"/>
  <c r="F29" i="2" s="1"/>
  <c r="F31" i="2"/>
  <c r="F36" i="2"/>
  <c r="F38" i="2"/>
  <c r="F40" i="2"/>
  <c r="C30" i="2"/>
  <c r="G30" i="2"/>
  <c r="G29" i="2" s="1"/>
  <c r="C31" i="2"/>
  <c r="G31" i="2"/>
  <c r="C34" i="2"/>
  <c r="G34" i="2"/>
  <c r="C36" i="2"/>
  <c r="G36" i="2"/>
  <c r="C38" i="2"/>
  <c r="G38" i="2"/>
  <c r="C40" i="2"/>
  <c r="G40" i="2"/>
  <c r="D30" i="2"/>
  <c r="D29" i="2" s="1"/>
  <c r="H30" i="2"/>
  <c r="H29" i="2" s="1"/>
  <c r="D31" i="2"/>
  <c r="H31" i="2"/>
  <c r="D34" i="2"/>
  <c r="H34" i="2"/>
  <c r="D36" i="2"/>
  <c r="H36" i="2"/>
  <c r="D38" i="2"/>
  <c r="H38" i="2"/>
  <c r="D40" i="2"/>
  <c r="H40" i="2"/>
  <c r="E30" i="2"/>
  <c r="E29" i="2" s="1"/>
  <c r="E31" i="2"/>
  <c r="E34" i="2"/>
  <c r="E36" i="2"/>
  <c r="E38" i="2"/>
  <c r="E40" i="2"/>
  <c r="Z13" i="2"/>
  <c r="Z12" i="2" s="1"/>
  <c r="Z15" i="2"/>
  <c r="Z17" i="2"/>
  <c r="Z19" i="2"/>
  <c r="Z23" i="2"/>
  <c r="AA13" i="2"/>
  <c r="AA12" i="2" s="1"/>
  <c r="AA15" i="2"/>
  <c r="AA17" i="2"/>
  <c r="AA19" i="2"/>
  <c r="AA21" i="2"/>
  <c r="AA23" i="2"/>
  <c r="X13" i="2"/>
  <c r="X12" i="2" s="1"/>
  <c r="AB13" i="2"/>
  <c r="AB12" i="2" s="1"/>
  <c r="X15" i="2"/>
  <c r="AB15" i="2"/>
  <c r="X17" i="2"/>
  <c r="AB17" i="2"/>
  <c r="X19" i="2"/>
  <c r="AB19" i="2"/>
  <c r="X21" i="2"/>
  <c r="AB21" i="2"/>
  <c r="X23" i="2"/>
  <c r="AB23" i="2"/>
  <c r="Z21" i="2"/>
  <c r="W13" i="2"/>
  <c r="W15" i="2"/>
  <c r="W17" i="2"/>
  <c r="W19" i="2"/>
  <c r="W21" i="2"/>
  <c r="W23" i="2"/>
  <c r="Y13" i="2"/>
  <c r="Y12" i="2" s="1"/>
  <c r="Y15" i="2"/>
  <c r="Y17" i="2"/>
  <c r="Y19" i="2"/>
  <c r="Y21" i="2"/>
  <c r="Y23" i="2"/>
  <c r="P21" i="2"/>
  <c r="P17" i="2"/>
  <c r="P13" i="2"/>
  <c r="P12" i="2" s="1"/>
  <c r="S23" i="2"/>
  <c r="O23" i="2"/>
  <c r="S21" i="2"/>
  <c r="O21" i="2"/>
  <c r="S19" i="2"/>
  <c r="O19" i="2"/>
  <c r="S17" i="2"/>
  <c r="O17" i="2"/>
  <c r="S15" i="2"/>
  <c r="O15" i="2"/>
  <c r="S13" i="2"/>
  <c r="S12" i="2" s="1"/>
  <c r="O13" i="2"/>
  <c r="O12" i="2" s="1"/>
  <c r="R23" i="2"/>
  <c r="N23" i="2"/>
  <c r="R21" i="2"/>
  <c r="N21" i="2"/>
  <c r="R19" i="2"/>
  <c r="N19" i="2"/>
  <c r="R17" i="2"/>
  <c r="N17" i="2"/>
  <c r="R15" i="2"/>
  <c r="N15" i="2"/>
  <c r="R13" i="2"/>
  <c r="R12" i="2" s="1"/>
  <c r="N13" i="2"/>
  <c r="N12" i="2" s="1"/>
  <c r="Q23" i="2"/>
  <c r="Q21" i="2"/>
  <c r="Q19" i="2"/>
  <c r="Q17" i="2"/>
  <c r="Q15" i="2"/>
  <c r="Q13" i="2"/>
  <c r="Q12" i="2" s="1"/>
  <c r="C12" i="2"/>
  <c r="C19" i="2" l="1" a="1"/>
  <c r="C15" i="2" a="1"/>
  <c r="C13" i="2" a="1"/>
  <c r="C17" i="2" a="1"/>
  <c r="C23" i="2" a="1"/>
  <c r="C21" i="2" a="1"/>
  <c r="C10" i="2"/>
  <c r="I21" i="2" l="1"/>
  <c r="E21" i="2"/>
  <c r="D21" i="2"/>
  <c r="H21" i="2"/>
  <c r="C21" i="2"/>
  <c r="F21" i="2"/>
  <c r="G21" i="2"/>
  <c r="I13" i="2"/>
  <c r="I12" i="2" s="1"/>
  <c r="E13" i="2"/>
  <c r="E12" i="2" s="1"/>
  <c r="G13" i="2"/>
  <c r="G12" i="2" s="1"/>
  <c r="D13" i="2"/>
  <c r="D12" i="2" s="1"/>
  <c r="F13" i="2"/>
  <c r="F12" i="2" s="1"/>
  <c r="H13" i="2"/>
  <c r="H12" i="2" s="1"/>
  <c r="C13" i="2"/>
  <c r="I23" i="2"/>
  <c r="C23" i="2"/>
  <c r="G23" i="2"/>
  <c r="D23" i="2"/>
  <c r="F23" i="2"/>
  <c r="E23" i="2"/>
  <c r="H23" i="2"/>
  <c r="I15" i="2"/>
  <c r="C15" i="2"/>
  <c r="G15" i="2"/>
  <c r="F15" i="2"/>
  <c r="E15" i="2"/>
  <c r="H15" i="2"/>
  <c r="D15" i="2"/>
  <c r="I17" i="2"/>
  <c r="E17" i="2"/>
  <c r="F17" i="2"/>
  <c r="G17" i="2"/>
  <c r="C17" i="2"/>
  <c r="H17" i="2"/>
  <c r="D17" i="2"/>
  <c r="I19" i="2"/>
  <c r="C19" i="2"/>
  <c r="G19" i="2"/>
  <c r="E19" i="2"/>
  <c r="H19" i="2"/>
  <c r="D19" i="2"/>
  <c r="F19" i="2"/>
</calcChain>
</file>

<file path=xl/sharedStrings.xml><?xml version="1.0" encoding="utf-8"?>
<sst xmlns="http://schemas.openxmlformats.org/spreadsheetml/2006/main" count="78" uniqueCount="54">
  <si>
    <t>DICIEMBRE</t>
  </si>
  <si>
    <t>D</t>
  </si>
  <si>
    <t>Tipo de acción</t>
  </si>
  <si>
    <t>Descripción completa</t>
  </si>
  <si>
    <t>Frecuencia</t>
  </si>
  <si>
    <t>Semana aprox</t>
  </si>
  <si>
    <t>Pagina web</t>
  </si>
  <si>
    <t>Publicacion noticia pag web</t>
  </si>
  <si>
    <t>Mensual</t>
  </si>
  <si>
    <t>Linkedin</t>
  </si>
  <si>
    <t>Compartir publicación noticia pag web</t>
  </si>
  <si>
    <t>Mailchimp</t>
  </si>
  <si>
    <t>Inicie el calendario en domingo cambiando la celda E3 a D</t>
  </si>
  <si>
    <t>Indicar año:</t>
  </si>
  <si>
    <t>Semana del:</t>
  </si>
  <si>
    <t>PAGINA WEB</t>
  </si>
  <si>
    <t>LINKEDIN</t>
  </si>
  <si>
    <t>MAILCHIMP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</si>
  <si>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</si>
  <si>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</si>
  <si>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</si>
  <si>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</si>
  <si>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</si>
  <si>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</si>
  <si>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</si>
  <si>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</si>
  <si>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</si>
  <si>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</si>
  <si>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</si>
  <si>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Instagram</t>
  </si>
  <si>
    <t>Facebook</t>
  </si>
  <si>
    <t>FECHAS</t>
  </si>
  <si>
    <t>MOTIVO</t>
  </si>
  <si>
    <t>CONTENIDO</t>
  </si>
  <si>
    <t>Día Internacional de la Mujer y la Niña en la Ciencia</t>
  </si>
  <si>
    <t>Post, foto y mención.</t>
  </si>
  <si>
    <t>OBJETIVO</t>
  </si>
  <si>
    <t>Visibilidad, Reconocimiento</t>
  </si>
  <si>
    <t>Distribuidores</t>
  </si>
  <si>
    <t>Enviar info relevante al canal</t>
  </si>
  <si>
    <t>Promoción</t>
  </si>
  <si>
    <t>Publico</t>
  </si>
  <si>
    <t>Todo</t>
  </si>
  <si>
    <t>Seguidores</t>
  </si>
  <si>
    <t>Sorteo &amp; Promo</t>
  </si>
  <si>
    <t>CANALES</t>
  </si>
  <si>
    <t>Día Internacional de la Mujer</t>
  </si>
  <si>
    <t>Informativo, promocion</t>
  </si>
  <si>
    <t>Lanzamiento Nuevo Producto/Servicio</t>
  </si>
  <si>
    <t>Informativo</t>
  </si>
  <si>
    <t>Nuevo catálogo descargable</t>
  </si>
  <si>
    <t>Noticia participación, evento</t>
  </si>
  <si>
    <t>Confianza, cercanía</t>
  </si>
  <si>
    <t>Avance Nuevo catálogo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</si>
</sst>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7" formatCode="[$-C0A]d\ &quot;de&quot;\ mmmm\ &quot;de&quot;\ yyyy;@"/>
  </numFmts>
  <fonts count="15" x14ac:knownFonts="1">
    <font>
      <b/>
      <sz val="8"/>
      <color theme="1" tint="0.499984740745262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b/>
      <sz val="10"/>
      <color theme="0" tint="-0.24994659260841701"/>
      <name val="Gill Sans MT"/>
      <family val="2"/>
      <scheme val="minor"/>
    </font>
    <font>
      <b/>
      <sz val="9"/>
      <color theme="0" tint="-0.24994659260841701"/>
      <name val="Gill Sans MT"/>
      <family val="2"/>
      <scheme val="minor"/>
    </font>
    <font>
      <b/>
      <sz val="34"/>
      <color theme="1"/>
      <name val="Impact"/>
      <family val="2"/>
      <scheme val="major"/>
    </font>
    <font>
      <b/>
      <sz val="22"/>
      <color theme="0" tint="-0.24994659260841701"/>
      <name val="Impact"/>
      <family val="2"/>
      <scheme val="major"/>
    </font>
    <font>
      <b/>
      <u/>
      <sz val="10"/>
      <color theme="1"/>
      <name val="Gill Sans MT"/>
      <family val="2"/>
      <scheme val="minor"/>
    </font>
    <font>
      <b/>
      <sz val="8"/>
      <color theme="0"/>
      <name val="Gill Sans MT"/>
      <family val="2"/>
      <scheme val="minor"/>
    </font>
    <font>
      <b/>
      <sz val="8"/>
      <color theme="1" tint="0.499984740745262"/>
      <name val="Arial"/>
      <family val="2"/>
    </font>
    <font>
      <b/>
      <sz val="8"/>
      <color theme="0"/>
      <name val="Arial"/>
      <family val="2"/>
    </font>
    <font>
      <b/>
      <sz val="8"/>
      <color rgb="FF002060"/>
      <name val="Arial"/>
      <family val="2"/>
    </font>
    <font>
      <b/>
      <sz val="9"/>
      <color rgb="FFCA4592"/>
      <name val="Arial"/>
      <family val="2"/>
    </font>
    <font>
      <b/>
      <sz val="8"/>
      <color rgb="FFCA4592"/>
      <name val="Arial"/>
      <family val="2"/>
    </font>
    <font>
      <b/>
      <i/>
      <sz val="8"/>
      <color theme="1" tint="0.499984740745262"/>
      <name val="Gill Sans MT"/>
      <family val="2"/>
      <scheme val="minor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A459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A4592"/>
      </left>
      <right style="thick">
        <color rgb="FFCA4592"/>
      </right>
      <top/>
      <bottom/>
      <diagonal/>
    </border>
  </borders>
  <cellStyleXfs count="8">
    <xf numFmtId="0" fontId="0" fillId="0" borderId="0">
      <alignment horizontal="left" vertical="top" wrapText="1" indent="1"/>
    </xf>
    <xf numFmtId="0" fontId="4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2" fillId="0" borderId="0" applyNumberFormat="0" applyFill="0" applyAlignment="0" applyProtection="0"/>
    <xf numFmtId="164" fontId="1" fillId="0" borderId="0" applyFill="0" applyProtection="0">
      <alignment horizontal="left" indent="1"/>
    </xf>
    <xf numFmtId="0" fontId="6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horizontal="left"/>
    </xf>
  </cellStyleXfs>
  <cellXfs count="52">
    <xf numFmtId="0" fontId="0" fillId="0" borderId="0" xfId="0">
      <alignment horizontal="left" vertical="top" wrapText="1" indent="1"/>
    </xf>
    <xf numFmtId="0" fontId="2" fillId="0" borderId="0" xfId="3" applyAlignment="1">
      <alignment horizontal="left" vertical="top"/>
    </xf>
    <xf numFmtId="164" fontId="1" fillId="0" borderId="0" xfId="4" applyAlignment="1">
      <alignment horizontal="left" vertical="top"/>
    </xf>
    <xf numFmtId="0" fontId="4" fillId="0" borderId="0" xfId="1" applyAlignment="1">
      <alignment horizontal="center" vertical="top"/>
    </xf>
    <xf numFmtId="0" fontId="1" fillId="0" borderId="0" xfId="2">
      <alignment vertical="top"/>
    </xf>
    <xf numFmtId="0" fontId="6" fillId="0" borderId="0" xfId="5">
      <alignment horizontal="center" vertical="top"/>
    </xf>
    <xf numFmtId="0" fontId="3" fillId="0" borderId="0" xfId="6" applyAlignment="1">
      <alignment horizontal="left" vertical="top"/>
    </xf>
    <xf numFmtId="0" fontId="0" fillId="0" borderId="0" xfId="0" applyFill="1">
      <alignment horizontal="left" vertical="top" wrapText="1" indent="1"/>
    </xf>
    <xf numFmtId="0" fontId="7" fillId="0" borderId="0" xfId="0" applyFont="1" applyFill="1">
      <alignment horizontal="left" vertical="top" wrapText="1" indent="1"/>
    </xf>
    <xf numFmtId="0" fontId="0" fillId="0" borderId="0" xfId="0" applyAlignment="1">
      <alignment vertical="top" wrapText="1"/>
    </xf>
    <xf numFmtId="0" fontId="7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0" xfId="0" applyFont="1">
      <alignment horizontal="left" vertical="top" wrapText="1" indent="1"/>
    </xf>
    <xf numFmtId="0" fontId="8" fillId="0" borderId="1" xfId="0" applyFont="1" applyBorder="1">
      <alignment horizontal="left" vertical="top" wrapText="1" indent="1"/>
    </xf>
    <xf numFmtId="0" fontId="0" fillId="0" borderId="2" xfId="0" applyBorder="1">
      <alignment horizontal="left" vertical="top" wrapText="1" indent="1"/>
    </xf>
    <xf numFmtId="164" fontId="1" fillId="0" borderId="2" xfId="4" applyBorder="1">
      <alignment horizontal="left" indent="1"/>
    </xf>
    <xf numFmtId="0" fontId="0" fillId="0" borderId="2" xfId="0" applyFill="1" applyBorder="1">
      <alignment horizontal="left" vertical="top" wrapText="1" indent="1"/>
    </xf>
    <xf numFmtId="164" fontId="1" fillId="0" borderId="2" xfId="4" applyFill="1" applyBorder="1">
      <alignment horizontal="left" indent="1"/>
    </xf>
    <xf numFmtId="0" fontId="0" fillId="0" borderId="2" xfId="0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center" vertical="center" wrapText="1"/>
    </xf>
    <xf numFmtId="0" fontId="1" fillId="0" borderId="0" xfId="2" applyFill="1">
      <alignment vertical="top"/>
    </xf>
    <xf numFmtId="0" fontId="7" fillId="0" borderId="2" xfId="0" applyFont="1" applyFill="1" applyBorder="1">
      <alignment horizontal="left" vertical="top" wrapText="1" indent="1"/>
    </xf>
    <xf numFmtId="164" fontId="1" fillId="0" borderId="0" xfId="4" applyFill="1" applyAlignment="1">
      <alignment horizontal="left" vertical="top"/>
    </xf>
    <xf numFmtId="0" fontId="11" fillId="5" borderId="1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7" fillId="4" borderId="0" xfId="0" applyFont="1" applyFill="1" applyAlignment="1">
      <alignment wrapText="1"/>
    </xf>
    <xf numFmtId="0" fontId="13" fillId="7" borderId="0" xfId="0" applyFont="1" applyFill="1" applyAlignment="1">
      <alignment wrapText="1"/>
    </xf>
    <xf numFmtId="0" fontId="5" fillId="0" borderId="0" xfId="7" applyAlignment="1">
      <alignment horizontal="left"/>
    </xf>
    <xf numFmtId="164" fontId="4" fillId="0" borderId="0" xfId="1" applyNumberFormat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>
      <alignment horizontal="left" vertical="top" wrapText="1" indent="1"/>
    </xf>
    <xf numFmtId="0" fontId="12" fillId="8" borderId="1" xfId="0" applyFont="1" applyFill="1" applyBorder="1">
      <alignment horizontal="left" vertical="top" wrapText="1" indent="1"/>
    </xf>
    <xf numFmtId="0" fontId="12" fillId="8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8">
    <cellStyle name="Año" xfId="7" xr:uid="{00000000-0005-0000-0000-000000000000}"/>
    <cellStyle name="Encabezado 1" xfId="2" builtinId="16" customBuiltin="1"/>
    <cellStyle name="Encabezado 4" xfId="6" builtinId="19" customBuiltin="1"/>
    <cellStyle name="Hipervínculo" xfId="5" builtinId="8" customBuiltin="1"/>
    <cellStyle name="Normal" xfId="0" builtinId="0" customBuiltin="1"/>
    <cellStyle name="Título" xfId="1" builtinId="15" customBuiltin="1"/>
    <cellStyle name="Título 2" xfId="3" builtinId="17" customBuiltin="1"/>
    <cellStyle name="Título 3" xfId="4" builtinId="18" customBuiltin="1"/>
  </cellStyles>
  <dxfs count="23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CA45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61733</xdr:colOff>
      <xdr:row>0</xdr:row>
      <xdr:rowOff>61733</xdr:rowOff>
    </xdr:from>
    <xdr:to>
      <xdr:col>1</xdr:col>
      <xdr:colOff>864220</xdr:colOff>
      <xdr:row>4</xdr:row>
      <xdr:rowOff>90309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B7E1CD-11CD-314F-A187-BDC15D33E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33" y="61733"/>
          <a:ext cx="1269918" cy="670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istintivo">
  <a:themeElements>
    <a:clrScheme name="Amarillo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Distintivo">
      <a:majorFont>
        <a:latin typeface="Impact" panose="020B0806030902050204"/>
        <a:ea typeface=""/>
        <a:cs typeface=""/>
      </a:majorFont>
      <a:minorFont>
        <a:latin typeface="Gill Sans MT" panose="020B0502020104020203"/>
        <a:ea typeface=""/>
        <a:cs typeface=""/>
      </a:minorFont>
    </a:fontScheme>
    <a:fmtScheme name="Distintivo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52"/>
  <sheetViews>
    <sheetView tabSelected="1" zoomScale="167" zoomScaleNormal="90" workbookViewId="0">
      <selection activeCell="C17" sqref="C17"/>
    </sheetView>
  </sheetViews>
  <sheetFormatPr baseColWidth="10" defaultColWidth="11.5" defaultRowHeight="11" x14ac:dyDescent="0.15"/>
  <cols>
    <col min="1" max="1" width="13.25" style="12" bestFit="1" customWidth="1"/>
    <col min="2" max="2" width="24.25" style="12" customWidth="1"/>
    <col min="3" max="3" width="58.5" style="12" customWidth="1"/>
    <col min="4" max="4" width="37.75" style="12" customWidth="1"/>
    <col min="5" max="5" width="29.25" style="12" customWidth="1"/>
    <col min="6" max="6" width="14.75" style="12" bestFit="1" customWidth="1"/>
    <col min="7" max="7" width="11.5" style="12"/>
    <col min="8" max="8" width="17.75" style="12" bestFit="1" customWidth="1"/>
    <col min="9" max="9" width="16" style="12" bestFit="1" customWidth="1"/>
    <col min="10" max="10" width="39.5" style="12" customWidth="1"/>
    <col min="11" max="11" width="13.5" style="12" bestFit="1" customWidth="1"/>
    <col min="12" max="12" width="17.25" style="12" bestFit="1" customWidth="1"/>
    <col min="13" max="16384" width="11.5" style="12"/>
  </cols>
  <sheetData>
    <row r="3" spans="1:8" s="31" customFormat="1" ht="26" x14ac:dyDescent="0.15">
      <c r="A3" s="23" t="s">
        <v>2</v>
      </c>
      <c r="B3" s="23" t="s">
        <v>41</v>
      </c>
      <c r="C3" s="23" t="s">
        <v>3</v>
      </c>
      <c r="D3" s="23" t="s">
        <v>4</v>
      </c>
      <c r="E3" s="23" t="s">
        <v>5</v>
      </c>
    </row>
    <row r="4" spans="1:8" s="37" customFormat="1" ht="15" customHeight="1" x14ac:dyDescent="0.15">
      <c r="A4" s="35" t="s">
        <v>6</v>
      </c>
      <c r="B4" s="36" t="s">
        <v>42</v>
      </c>
      <c r="C4" s="36" t="s">
        <v>7</v>
      </c>
      <c r="D4" s="36" t="s">
        <v>8</v>
      </c>
      <c r="E4" s="36">
        <v>1</v>
      </c>
    </row>
    <row r="5" spans="1:8" s="39" customFormat="1" ht="12" x14ac:dyDescent="0.15">
      <c r="A5" s="38" t="s">
        <v>9</v>
      </c>
      <c r="B5" s="36" t="s">
        <v>42</v>
      </c>
      <c r="C5" s="36" t="s">
        <v>10</v>
      </c>
      <c r="D5" s="36" t="s">
        <v>8</v>
      </c>
      <c r="E5" s="36">
        <v>1</v>
      </c>
    </row>
    <row r="6" spans="1:8" s="39" customFormat="1" ht="12" x14ac:dyDescent="0.15">
      <c r="A6" s="40" t="s">
        <v>11</v>
      </c>
      <c r="B6" s="36" t="s">
        <v>38</v>
      </c>
      <c r="C6" s="36" t="s">
        <v>39</v>
      </c>
      <c r="D6" s="36" t="s">
        <v>8</v>
      </c>
      <c r="E6" s="36">
        <v>2</v>
      </c>
    </row>
    <row r="7" spans="1:8" s="39" customFormat="1" ht="12" x14ac:dyDescent="0.15">
      <c r="A7" s="41" t="s">
        <v>30</v>
      </c>
      <c r="B7" s="36" t="s">
        <v>43</v>
      </c>
      <c r="C7" s="36" t="s">
        <v>40</v>
      </c>
      <c r="D7" s="36" t="s">
        <v>8</v>
      </c>
      <c r="E7" s="36">
        <v>4</v>
      </c>
    </row>
    <row r="8" spans="1:8" s="39" customFormat="1" ht="12" x14ac:dyDescent="0.15">
      <c r="A8" s="42" t="s">
        <v>29</v>
      </c>
      <c r="B8" s="36" t="s">
        <v>43</v>
      </c>
      <c r="C8" s="36" t="s">
        <v>44</v>
      </c>
      <c r="D8" s="36" t="s">
        <v>8</v>
      </c>
      <c r="E8" s="36">
        <v>5</v>
      </c>
    </row>
    <row r="11" spans="1:8" ht="12" x14ac:dyDescent="0.15">
      <c r="B11" s="48" t="s">
        <v>31</v>
      </c>
      <c r="C11" s="48" t="s">
        <v>32</v>
      </c>
      <c r="D11" s="48" t="s">
        <v>33</v>
      </c>
      <c r="E11" s="48" t="s">
        <v>36</v>
      </c>
      <c r="F11" s="49" t="s">
        <v>45</v>
      </c>
      <c r="G11" s="49"/>
      <c r="H11" s="49"/>
    </row>
    <row r="12" spans="1:8" s="31" customFormat="1" ht="17" customHeight="1" x14ac:dyDescent="0.15">
      <c r="B12" s="46">
        <v>44238</v>
      </c>
      <c r="C12" s="45" t="s">
        <v>34</v>
      </c>
      <c r="D12" s="45" t="s">
        <v>35</v>
      </c>
      <c r="E12" s="45" t="s">
        <v>37</v>
      </c>
      <c r="F12" s="32" t="s">
        <v>30</v>
      </c>
      <c r="G12" s="33" t="s">
        <v>29</v>
      </c>
      <c r="H12" s="34" t="s">
        <v>9</v>
      </c>
    </row>
    <row r="13" spans="1:8" s="31" customFormat="1" ht="17" customHeight="1" x14ac:dyDescent="0.15">
      <c r="B13" s="46">
        <v>44255</v>
      </c>
      <c r="C13" s="45" t="s">
        <v>51</v>
      </c>
      <c r="D13" s="45" t="s">
        <v>35</v>
      </c>
      <c r="E13" s="45" t="s">
        <v>52</v>
      </c>
      <c r="F13" s="43" t="s">
        <v>6</v>
      </c>
      <c r="G13" s="50"/>
      <c r="H13" s="51"/>
    </row>
    <row r="14" spans="1:8" s="31" customFormat="1" ht="12" x14ac:dyDescent="0.15">
      <c r="B14" s="46">
        <v>44263</v>
      </c>
      <c r="C14" s="45" t="s">
        <v>46</v>
      </c>
      <c r="D14" s="45" t="s">
        <v>35</v>
      </c>
      <c r="E14" s="45" t="s">
        <v>37</v>
      </c>
      <c r="F14" s="32" t="s">
        <v>30</v>
      </c>
      <c r="G14" s="33" t="s">
        <v>29</v>
      </c>
      <c r="H14" s="34" t="s">
        <v>9</v>
      </c>
    </row>
    <row r="15" spans="1:8" ht="12" x14ac:dyDescent="0.15">
      <c r="B15" s="46">
        <v>44287</v>
      </c>
      <c r="C15" s="45" t="s">
        <v>48</v>
      </c>
      <c r="D15" s="45" t="s">
        <v>53</v>
      </c>
      <c r="E15" s="45" t="s">
        <v>47</v>
      </c>
      <c r="F15" s="32" t="s">
        <v>30</v>
      </c>
      <c r="G15" s="33" t="s">
        <v>29</v>
      </c>
      <c r="H15" s="34" t="s">
        <v>9</v>
      </c>
    </row>
    <row r="16" spans="1:8" s="31" customFormat="1" ht="12" x14ac:dyDescent="0.15">
      <c r="B16" s="46">
        <v>44298</v>
      </c>
      <c r="C16" s="45" t="s">
        <v>48</v>
      </c>
      <c r="D16" s="45" t="s">
        <v>50</v>
      </c>
      <c r="E16" s="45" t="s">
        <v>49</v>
      </c>
      <c r="F16" s="43" t="s">
        <v>6</v>
      </c>
      <c r="G16" s="44" t="s">
        <v>11</v>
      </c>
      <c r="H16" s="45"/>
    </row>
    <row r="17" spans="2:8" x14ac:dyDescent="0.15">
      <c r="B17" s="47"/>
      <c r="C17" s="13"/>
      <c r="D17" s="13"/>
      <c r="E17" s="13"/>
      <c r="F17" s="13"/>
      <c r="G17" s="13"/>
      <c r="H17" s="13"/>
    </row>
    <row r="18" spans="2:8" x14ac:dyDescent="0.15">
      <c r="B18" s="47"/>
      <c r="C18" s="13"/>
      <c r="D18" s="13"/>
      <c r="E18" s="13"/>
      <c r="F18" s="13"/>
      <c r="G18" s="13"/>
      <c r="H18" s="13"/>
    </row>
    <row r="19" spans="2:8" x14ac:dyDescent="0.15">
      <c r="B19" s="47"/>
      <c r="C19" s="13"/>
      <c r="D19" s="13"/>
      <c r="E19" s="13"/>
      <c r="F19" s="13"/>
      <c r="G19" s="13"/>
      <c r="H19" s="13"/>
    </row>
    <row r="20" spans="2:8" x14ac:dyDescent="0.15">
      <c r="B20" s="47"/>
      <c r="C20" s="13"/>
      <c r="D20" s="13"/>
      <c r="E20" s="13"/>
      <c r="F20" s="13"/>
      <c r="G20" s="13"/>
      <c r="H20" s="13"/>
    </row>
    <row r="21" spans="2:8" x14ac:dyDescent="0.15">
      <c r="B21" s="47"/>
      <c r="C21" s="13"/>
      <c r="D21" s="13"/>
      <c r="E21" s="13"/>
      <c r="F21" s="13"/>
      <c r="G21" s="13"/>
      <c r="H21" s="13"/>
    </row>
    <row r="22" spans="2:8" x14ac:dyDescent="0.15">
      <c r="B22" s="47"/>
      <c r="C22" s="13"/>
      <c r="D22" s="13"/>
      <c r="E22" s="13"/>
      <c r="F22" s="13"/>
      <c r="G22" s="13"/>
      <c r="H22" s="13"/>
    </row>
    <row r="23" spans="2:8" x14ac:dyDescent="0.15">
      <c r="B23" s="47"/>
      <c r="C23" s="13"/>
      <c r="D23" s="13"/>
      <c r="E23" s="13"/>
      <c r="F23" s="13"/>
      <c r="G23" s="13"/>
      <c r="H23" s="13"/>
    </row>
    <row r="24" spans="2:8" x14ac:dyDescent="0.15">
      <c r="B24" s="47"/>
      <c r="C24" s="13"/>
      <c r="D24" s="13"/>
      <c r="E24" s="13"/>
      <c r="F24" s="13"/>
      <c r="G24" s="13"/>
      <c r="H24" s="13"/>
    </row>
    <row r="25" spans="2:8" x14ac:dyDescent="0.15">
      <c r="B25" s="47"/>
      <c r="C25" s="13"/>
      <c r="D25" s="13"/>
      <c r="E25" s="13"/>
      <c r="F25" s="13"/>
      <c r="G25" s="13"/>
      <c r="H25" s="13"/>
    </row>
    <row r="26" spans="2:8" x14ac:dyDescent="0.15">
      <c r="B26" s="47"/>
      <c r="C26" s="13"/>
      <c r="D26" s="13"/>
      <c r="E26" s="13"/>
      <c r="F26" s="13"/>
      <c r="G26" s="13"/>
      <c r="H26" s="13"/>
    </row>
    <row r="27" spans="2:8" x14ac:dyDescent="0.15">
      <c r="B27" s="47"/>
      <c r="C27" s="13"/>
      <c r="D27" s="13"/>
      <c r="E27" s="13"/>
      <c r="F27" s="13"/>
      <c r="G27" s="13"/>
      <c r="H27" s="13"/>
    </row>
    <row r="28" spans="2:8" x14ac:dyDescent="0.15">
      <c r="B28" s="47"/>
      <c r="C28" s="13"/>
      <c r="D28" s="13"/>
      <c r="E28" s="13"/>
      <c r="F28" s="13"/>
      <c r="G28" s="13"/>
      <c r="H28" s="13"/>
    </row>
    <row r="29" spans="2:8" x14ac:dyDescent="0.15">
      <c r="B29" s="47"/>
      <c r="C29" s="13"/>
      <c r="D29" s="13"/>
      <c r="E29" s="13"/>
      <c r="F29" s="13"/>
      <c r="G29" s="13"/>
      <c r="H29" s="13"/>
    </row>
    <row r="30" spans="2:8" x14ac:dyDescent="0.15">
      <c r="B30" s="47"/>
      <c r="C30" s="13"/>
      <c r="D30" s="13"/>
      <c r="E30" s="13"/>
      <c r="F30" s="13"/>
      <c r="G30" s="13"/>
      <c r="H30" s="13"/>
    </row>
    <row r="31" spans="2:8" x14ac:dyDescent="0.15">
      <c r="B31" s="47"/>
      <c r="C31" s="13"/>
      <c r="D31" s="13"/>
      <c r="E31" s="13"/>
      <c r="F31" s="13"/>
      <c r="G31" s="13"/>
      <c r="H31" s="13"/>
    </row>
    <row r="32" spans="2:8" x14ac:dyDescent="0.15">
      <c r="B32" s="47"/>
      <c r="C32" s="13"/>
      <c r="D32" s="13"/>
      <c r="E32" s="13"/>
      <c r="F32" s="13"/>
      <c r="G32" s="13"/>
      <c r="H32" s="13"/>
    </row>
    <row r="33" spans="2:8" x14ac:dyDescent="0.15">
      <c r="B33" s="47"/>
      <c r="C33" s="13"/>
      <c r="D33" s="13"/>
      <c r="E33" s="13"/>
      <c r="F33" s="13"/>
      <c r="G33" s="13"/>
      <c r="H33" s="13"/>
    </row>
    <row r="34" spans="2:8" x14ac:dyDescent="0.15">
      <c r="B34" s="47"/>
      <c r="C34" s="13"/>
      <c r="D34" s="13"/>
      <c r="E34" s="13"/>
      <c r="F34" s="13"/>
      <c r="G34" s="13"/>
      <c r="H34" s="13"/>
    </row>
    <row r="35" spans="2:8" x14ac:dyDescent="0.15">
      <c r="B35" s="47"/>
      <c r="C35" s="13"/>
      <c r="D35" s="13"/>
      <c r="E35" s="13"/>
      <c r="F35" s="13"/>
      <c r="G35" s="13"/>
      <c r="H35" s="13"/>
    </row>
    <row r="36" spans="2:8" x14ac:dyDescent="0.15">
      <c r="B36" s="47"/>
      <c r="C36" s="13"/>
      <c r="D36" s="13"/>
      <c r="E36" s="13"/>
      <c r="F36" s="13"/>
      <c r="G36" s="13"/>
      <c r="H36" s="13"/>
    </row>
    <row r="37" spans="2:8" x14ac:dyDescent="0.15">
      <c r="B37" s="47"/>
      <c r="C37" s="13"/>
      <c r="D37" s="13"/>
      <c r="E37" s="13"/>
      <c r="F37" s="13"/>
      <c r="G37" s="13"/>
      <c r="H37" s="13"/>
    </row>
    <row r="38" spans="2:8" x14ac:dyDescent="0.15">
      <c r="B38" s="47"/>
      <c r="C38" s="13"/>
      <c r="D38" s="13"/>
      <c r="E38" s="13"/>
      <c r="F38" s="13"/>
      <c r="G38" s="13"/>
      <c r="H38" s="13"/>
    </row>
    <row r="39" spans="2:8" x14ac:dyDescent="0.15">
      <c r="B39" s="47"/>
      <c r="C39" s="13"/>
      <c r="D39" s="13"/>
      <c r="E39" s="13"/>
      <c r="F39" s="13"/>
      <c r="G39" s="13"/>
      <c r="H39" s="13"/>
    </row>
    <row r="40" spans="2:8" x14ac:dyDescent="0.15">
      <c r="B40" s="47"/>
      <c r="C40" s="13"/>
      <c r="D40" s="13"/>
      <c r="E40" s="13"/>
      <c r="F40" s="13"/>
      <c r="G40" s="13"/>
      <c r="H40" s="13"/>
    </row>
    <row r="41" spans="2:8" x14ac:dyDescent="0.15">
      <c r="B41" s="47"/>
      <c r="C41" s="13"/>
      <c r="D41" s="13"/>
      <c r="E41" s="13"/>
      <c r="F41" s="13"/>
      <c r="G41" s="13"/>
      <c r="H41" s="13"/>
    </row>
    <row r="42" spans="2:8" x14ac:dyDescent="0.15">
      <c r="B42" s="47"/>
      <c r="C42" s="13"/>
      <c r="D42" s="13"/>
      <c r="E42" s="13"/>
      <c r="F42" s="13"/>
      <c r="G42" s="13"/>
      <c r="H42" s="13"/>
    </row>
    <row r="43" spans="2:8" x14ac:dyDescent="0.15">
      <c r="B43" s="47"/>
      <c r="C43" s="13"/>
      <c r="D43" s="13"/>
      <c r="E43" s="13"/>
      <c r="F43" s="13"/>
      <c r="G43" s="13"/>
      <c r="H43" s="13"/>
    </row>
    <row r="44" spans="2:8" x14ac:dyDescent="0.15">
      <c r="B44" s="47"/>
      <c r="C44" s="13"/>
      <c r="D44" s="13"/>
      <c r="E44" s="13"/>
      <c r="F44" s="13"/>
      <c r="G44" s="13"/>
      <c r="H44" s="13"/>
    </row>
    <row r="45" spans="2:8" x14ac:dyDescent="0.15">
      <c r="B45" s="47"/>
      <c r="C45" s="13"/>
      <c r="D45" s="13"/>
      <c r="E45" s="13"/>
      <c r="F45" s="13"/>
      <c r="G45" s="13"/>
      <c r="H45" s="13"/>
    </row>
    <row r="46" spans="2:8" x14ac:dyDescent="0.15">
      <c r="B46" s="47"/>
      <c r="C46" s="13"/>
      <c r="D46" s="13"/>
      <c r="E46" s="13"/>
      <c r="F46" s="13"/>
      <c r="G46" s="13"/>
      <c r="H46" s="13"/>
    </row>
    <row r="47" spans="2:8" x14ac:dyDescent="0.15">
      <c r="B47" s="47"/>
      <c r="C47" s="13"/>
      <c r="D47" s="13"/>
      <c r="E47" s="13"/>
      <c r="F47" s="13"/>
      <c r="G47" s="13"/>
      <c r="H47" s="13"/>
    </row>
    <row r="48" spans="2:8" x14ac:dyDescent="0.15">
      <c r="B48" s="47"/>
      <c r="C48" s="13"/>
      <c r="D48" s="13"/>
      <c r="E48" s="13"/>
      <c r="F48" s="13"/>
      <c r="G48" s="13"/>
      <c r="H48" s="13"/>
    </row>
    <row r="49" spans="2:8" x14ac:dyDescent="0.15">
      <c r="B49" s="47"/>
      <c r="C49" s="13"/>
      <c r="D49" s="13"/>
      <c r="E49" s="13"/>
      <c r="F49" s="13"/>
      <c r="G49" s="13"/>
      <c r="H49" s="13"/>
    </row>
    <row r="50" spans="2:8" x14ac:dyDescent="0.15">
      <c r="B50" s="47"/>
      <c r="C50" s="13"/>
      <c r="D50" s="13"/>
      <c r="E50" s="13"/>
      <c r="F50" s="13"/>
      <c r="G50" s="13"/>
      <c r="H50" s="13"/>
    </row>
    <row r="51" spans="2:8" x14ac:dyDescent="0.15">
      <c r="B51" s="47"/>
      <c r="C51" s="13"/>
      <c r="D51" s="13"/>
      <c r="E51" s="13"/>
      <c r="F51" s="13"/>
      <c r="G51" s="13"/>
      <c r="H51" s="13"/>
    </row>
    <row r="52" spans="2:8" x14ac:dyDescent="0.15">
      <c r="B52" s="47"/>
      <c r="C52" s="13"/>
      <c r="D52" s="13"/>
      <c r="E52" s="13"/>
      <c r="F52" s="13"/>
      <c r="G52" s="13"/>
      <c r="H52" s="13"/>
    </row>
  </sheetData>
  <mergeCells count="1">
    <mergeCell ref="F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0"/>
    <pageSetUpPr fitToPage="1"/>
  </sheetPr>
  <dimension ref="B2:AF80"/>
  <sheetViews>
    <sheetView showGridLines="0" zoomScale="75" zoomScaleNormal="60" workbookViewId="0">
      <selection activeCell="L7" sqref="L7"/>
    </sheetView>
  </sheetViews>
  <sheetFormatPr baseColWidth="10" defaultColWidth="9.25" defaultRowHeight="11" x14ac:dyDescent="0.15"/>
  <cols>
    <col min="2" max="2" width="21.5" customWidth="1"/>
    <col min="3" max="11" width="13.75" customWidth="1"/>
    <col min="12" max="12" width="16" bestFit="1" customWidth="1"/>
    <col min="13" max="30" width="13.75" customWidth="1"/>
  </cols>
  <sheetData>
    <row r="2" spans="3:29" ht="12.75" customHeight="1" x14ac:dyDescent="0.15">
      <c r="C2" s="6" t="s">
        <v>12</v>
      </c>
      <c r="D2" s="1"/>
      <c r="E2" s="1"/>
      <c r="F2" s="1"/>
      <c r="G2" s="1"/>
      <c r="H2" s="1"/>
      <c r="I2" s="1"/>
      <c r="J2" s="1"/>
      <c r="N2" s="7"/>
    </row>
    <row r="3" spans="3:29" ht="13" x14ac:dyDescent="0.15">
      <c r="C3" s="6" t="s">
        <v>13</v>
      </c>
      <c r="D3" s="6">
        <v>2021</v>
      </c>
      <c r="E3" s="6" t="s">
        <v>14</v>
      </c>
      <c r="F3" s="1" t="s">
        <v>1</v>
      </c>
      <c r="G3" s="1"/>
      <c r="H3" s="1"/>
      <c r="L3" s="24" t="s">
        <v>15</v>
      </c>
      <c r="N3" s="10"/>
    </row>
    <row r="4" spans="3:29" ht="13" x14ac:dyDescent="0.15">
      <c r="C4" s="6"/>
      <c r="D4" s="6"/>
      <c r="E4" s="6"/>
      <c r="G4" s="1"/>
      <c r="H4" s="1"/>
      <c r="L4" s="25" t="s">
        <v>16</v>
      </c>
      <c r="N4" s="10"/>
    </row>
    <row r="5" spans="3:29" ht="13" x14ac:dyDescent="0.15">
      <c r="C5" s="6"/>
      <c r="D5" s="6"/>
      <c r="E5" s="6"/>
      <c r="F5" s="1"/>
      <c r="G5" s="1"/>
      <c r="H5" s="1"/>
      <c r="L5" s="26" t="s">
        <v>17</v>
      </c>
      <c r="N5" s="11"/>
    </row>
    <row r="6" spans="3:29" ht="13" x14ac:dyDescent="0.15">
      <c r="C6" s="6"/>
      <c r="D6" s="6"/>
      <c r="E6" s="6"/>
      <c r="F6" s="1"/>
      <c r="G6" s="1"/>
      <c r="H6" s="1"/>
      <c r="L6" s="27" t="s">
        <v>30</v>
      </c>
      <c r="N6" s="10"/>
    </row>
    <row r="7" spans="3:29" ht="15.75" customHeight="1" x14ac:dyDescent="0.15">
      <c r="C7" s="6"/>
      <c r="D7" s="6"/>
      <c r="E7" s="6"/>
      <c r="F7" s="1"/>
      <c r="G7" s="1"/>
      <c r="H7" s="1"/>
      <c r="L7" s="28" t="s">
        <v>29</v>
      </c>
      <c r="N7" s="7"/>
    </row>
    <row r="8" spans="3:29" ht="15.75" customHeight="1" x14ac:dyDescent="0.15">
      <c r="C8" s="6"/>
      <c r="D8" s="6"/>
      <c r="E8" s="6"/>
      <c r="F8" s="1"/>
      <c r="G8" s="1"/>
      <c r="H8" s="1"/>
      <c r="N8" s="7"/>
    </row>
    <row r="9" spans="3:29" ht="16.5" customHeight="1" x14ac:dyDescent="0.15">
      <c r="F9" s="1"/>
      <c r="G9" s="1"/>
      <c r="H9" s="1"/>
      <c r="I9" s="5"/>
    </row>
    <row r="10" spans="3:29" ht="27.75" customHeight="1" x14ac:dyDescent="0.3">
      <c r="C10" s="29">
        <f>CalendarYear</f>
        <v>2021</v>
      </c>
      <c r="D10" s="29"/>
      <c r="F10" s="1"/>
      <c r="G10" s="1"/>
      <c r="H10" s="1"/>
      <c r="M10" s="29">
        <f>CalendarYear</f>
        <v>2021</v>
      </c>
      <c r="N10" s="29"/>
      <c r="P10" s="1"/>
    </row>
    <row r="11" spans="3:29" ht="44.25" customHeight="1" x14ac:dyDescent="0.15">
      <c r="C11" s="30" t="s">
        <v>18</v>
      </c>
      <c r="D11" s="30"/>
      <c r="E11" s="30"/>
      <c r="F11" s="30"/>
      <c r="G11" s="3"/>
      <c r="M11" s="30" t="s">
        <v>19</v>
      </c>
      <c r="N11" s="30"/>
      <c r="O11" s="30"/>
      <c r="P11" s="30"/>
      <c r="Q11" s="3"/>
      <c r="W11" s="30" t="s">
        <v>20</v>
      </c>
      <c r="X11" s="30"/>
      <c r="Y11" s="30"/>
      <c r="Z11" s="30"/>
      <c r="AA11" s="3"/>
    </row>
    <row r="12" spans="3:29" ht="20" customHeight="1" x14ac:dyDescent="0.15">
      <c r="C12" s="4" t="str">
        <f>WeekStart</f>
        <v>D</v>
      </c>
      <c r="D12" s="4" t="str">
        <f t="shared" ref="D12:I12" si="0">UPPER(LEFT(TEXT(D13,"ddd"),1))</f>
        <v>L</v>
      </c>
      <c r="E12" s="4" t="str">
        <f t="shared" si="0"/>
        <v>M</v>
      </c>
      <c r="F12" s="4" t="str">
        <f t="shared" si="0"/>
        <v>M</v>
      </c>
      <c r="G12" s="4" t="str">
        <f t="shared" si="0"/>
        <v>J</v>
      </c>
      <c r="H12" s="4" t="str">
        <f t="shared" si="0"/>
        <v>V</v>
      </c>
      <c r="I12" s="4" t="str">
        <f t="shared" si="0"/>
        <v>S</v>
      </c>
      <c r="M12" s="4" t="str">
        <f>WeekStart</f>
        <v>D</v>
      </c>
      <c r="N12" s="4" t="str">
        <f t="shared" ref="N12:S12" si="1">UPPER(LEFT(TEXT(N13,"ddd"),1))</f>
        <v>L</v>
      </c>
      <c r="O12" s="4" t="str">
        <f t="shared" si="1"/>
        <v>M</v>
      </c>
      <c r="P12" s="4" t="str">
        <f t="shared" si="1"/>
        <v>M</v>
      </c>
      <c r="Q12" s="4" t="str">
        <f t="shared" si="1"/>
        <v>J</v>
      </c>
      <c r="R12" s="4" t="str">
        <f t="shared" si="1"/>
        <v>V</v>
      </c>
      <c r="S12" s="4" t="str">
        <f t="shared" si="1"/>
        <v>S</v>
      </c>
      <c r="W12" s="4" t="str">
        <f>WeekStart</f>
        <v>D</v>
      </c>
      <c r="X12" s="4" t="str">
        <f t="shared" ref="X12:AC12" si="2">UPPER(LEFT(TEXT(X13,"ddd"),1))</f>
        <v>L</v>
      </c>
      <c r="Y12" s="4" t="str">
        <f t="shared" si="2"/>
        <v>M</v>
      </c>
      <c r="Z12" s="4" t="str">
        <f t="shared" si="2"/>
        <v>M</v>
      </c>
      <c r="AA12" s="4" t="str">
        <f t="shared" si="2"/>
        <v>J</v>
      </c>
      <c r="AB12" s="4" t="str">
        <f t="shared" si="2"/>
        <v>V</v>
      </c>
      <c r="AC12" s="4" t="str">
        <f t="shared" si="2"/>
        <v>S</v>
      </c>
    </row>
    <row r="13" spans="3:29" ht="20" customHeight="1" x14ac:dyDescent="0.2">
      <c r="C13" s="15">
        <f t="array" ref="C13:I13">DaysAndWeeks+DATE(CalendarYear,1,1)-WEEKDAY(DATE(CalendarYear,1,1),(WeekStart="L")+1)+1</f>
        <v>44192</v>
      </c>
      <c r="D13" s="15">
        <v>44193</v>
      </c>
      <c r="E13" s="15">
        <v>44194</v>
      </c>
      <c r="F13" s="15">
        <v>44195</v>
      </c>
      <c r="G13" s="15">
        <v>44196</v>
      </c>
      <c r="H13" s="15">
        <v>44197</v>
      </c>
      <c r="I13" s="15">
        <v>44198</v>
      </c>
      <c r="M13" s="15">
        <f t="array" ref="M13:S13">DaysAndWeeks+DATE(CalendarYear,2,1)-WEEKDAY(DATE(CalendarYear,2,1),(WeekStart="L")+1)+1</f>
        <v>44227</v>
      </c>
      <c r="N13" s="15">
        <v>44228</v>
      </c>
      <c r="O13" s="15">
        <v>44229</v>
      </c>
      <c r="P13" s="15">
        <v>44230</v>
      </c>
      <c r="Q13" s="15">
        <v>44231</v>
      </c>
      <c r="R13" s="15">
        <v>44232</v>
      </c>
      <c r="S13" s="15">
        <v>44233</v>
      </c>
      <c r="W13" s="15">
        <f t="array" ref="W13:AC13">DaysAndWeeks+DATE(CalendarYear,3,1)-WEEKDAY(DATE(CalendarYear,3,1),(WeekStart="L")+1)+1</f>
        <v>44255</v>
      </c>
      <c r="X13" s="15">
        <v>44256</v>
      </c>
      <c r="Y13" s="15">
        <v>44257</v>
      </c>
      <c r="Z13" s="15">
        <v>44258</v>
      </c>
      <c r="AA13" s="15">
        <v>44259</v>
      </c>
      <c r="AB13" s="15">
        <v>44260</v>
      </c>
      <c r="AC13" s="15">
        <v>44261</v>
      </c>
    </row>
    <row r="14" spans="3:29" ht="20" customHeight="1" x14ac:dyDescent="0.15">
      <c r="C14" s="14"/>
      <c r="D14" s="14"/>
      <c r="E14" s="14"/>
      <c r="F14" s="14"/>
      <c r="G14" s="14"/>
      <c r="H14" s="14"/>
      <c r="I14" s="14"/>
      <c r="M14" s="14"/>
      <c r="N14" s="14"/>
      <c r="O14" s="14"/>
      <c r="P14" s="14"/>
      <c r="Q14" s="14"/>
      <c r="R14" s="14"/>
      <c r="S14" s="14"/>
      <c r="W14" s="14"/>
      <c r="X14" s="14"/>
      <c r="Y14" s="14"/>
      <c r="Z14" s="14"/>
      <c r="AA14" s="14"/>
      <c r="AB14" s="14"/>
      <c r="AC14" s="14"/>
    </row>
    <row r="15" spans="3:29" ht="20" customHeight="1" x14ac:dyDescent="0.2">
      <c r="C15" s="17">
        <f t="array" ref="C15:I15">DaysAndWeeks+DATE(CalendarYear,1,1)-WEEKDAY(DATE(CalendarYear,1,1),(WeekStart="L")+1)+8</f>
        <v>44199</v>
      </c>
      <c r="D15" s="17">
        <v>44200</v>
      </c>
      <c r="E15" s="17">
        <v>44201</v>
      </c>
      <c r="F15" s="17">
        <v>44202</v>
      </c>
      <c r="G15" s="17">
        <v>44203</v>
      </c>
      <c r="H15" s="17">
        <v>44204</v>
      </c>
      <c r="I15" s="17">
        <v>44205</v>
      </c>
      <c r="J15" s="7"/>
      <c r="K15" s="7"/>
      <c r="L15" s="7"/>
      <c r="M15" s="17">
        <f t="array" ref="M15:S15">DaysAndWeeks+DATE(CalendarYear,2,1)-WEEKDAY(DATE(CalendarYear,2,1),(WeekStart="L")+1)+8</f>
        <v>44234</v>
      </c>
      <c r="N15" s="17">
        <v>44235</v>
      </c>
      <c r="O15" s="17">
        <v>44236</v>
      </c>
      <c r="P15" s="17">
        <v>44237</v>
      </c>
      <c r="Q15" s="17">
        <v>44238</v>
      </c>
      <c r="R15" s="17">
        <v>44239</v>
      </c>
      <c r="S15" s="17">
        <v>44240</v>
      </c>
      <c r="T15" s="7"/>
      <c r="U15" s="7"/>
      <c r="V15" s="7"/>
      <c r="W15" s="17">
        <f t="array" ref="W15:AC15">DaysAndWeeks+DATE(CalendarYear,3,1)-WEEKDAY(DATE(CalendarYear,3,1),(WeekStart="L")+1)+8</f>
        <v>44262</v>
      </c>
      <c r="X15" s="17">
        <v>44263</v>
      </c>
      <c r="Y15" s="17">
        <v>44264</v>
      </c>
      <c r="Z15" s="17">
        <v>44265</v>
      </c>
      <c r="AA15" s="17">
        <v>44266</v>
      </c>
      <c r="AB15" s="17">
        <v>44267</v>
      </c>
      <c r="AC15" s="17">
        <v>44268</v>
      </c>
    </row>
    <row r="16" spans="3:29" ht="20" customHeight="1" x14ac:dyDescent="0.15">
      <c r="C16" s="16"/>
      <c r="D16" s="16"/>
      <c r="E16" s="16"/>
      <c r="F16" s="18"/>
      <c r="G16" s="16"/>
      <c r="H16" s="16"/>
      <c r="I16" s="16"/>
      <c r="J16" s="7"/>
      <c r="K16" s="7"/>
      <c r="L16" s="7"/>
      <c r="M16" s="16"/>
      <c r="N16" s="16"/>
      <c r="O16" s="16"/>
      <c r="P16" s="18"/>
      <c r="Q16" s="16"/>
      <c r="R16" s="16"/>
      <c r="S16" s="16"/>
      <c r="T16" s="7"/>
      <c r="U16" s="7"/>
      <c r="V16" s="7"/>
      <c r="W16" s="16"/>
      <c r="X16" s="16"/>
      <c r="Y16" s="16"/>
      <c r="Z16" s="18"/>
      <c r="AA16" s="16"/>
      <c r="AB16" s="16"/>
      <c r="AC16" s="16"/>
    </row>
    <row r="17" spans="2:30" ht="20" customHeight="1" x14ac:dyDescent="0.2">
      <c r="C17" s="17">
        <f t="array" ref="C17:I17">DaysAndWeeks+DATE(CalendarYear,1,1)-WEEKDAY(DATE(CalendarYear,1,1),(WeekStart="L")+1)+15</f>
        <v>44206</v>
      </c>
      <c r="D17" s="17">
        <v>44207</v>
      </c>
      <c r="E17" s="17">
        <v>44208</v>
      </c>
      <c r="F17" s="17">
        <v>44209</v>
      </c>
      <c r="G17" s="17">
        <v>44210</v>
      </c>
      <c r="H17" s="17">
        <v>44211</v>
      </c>
      <c r="I17" s="17">
        <v>44212</v>
      </c>
      <c r="J17" s="7"/>
      <c r="K17" s="7"/>
      <c r="L17" s="7"/>
      <c r="M17" s="17">
        <f t="array" ref="M17:S17">DaysAndWeeks+DATE(CalendarYear,2,1)-WEEKDAY(DATE(CalendarYear,2,1),(WeekStart="L")+1)+15</f>
        <v>44241</v>
      </c>
      <c r="N17" s="17">
        <v>44242</v>
      </c>
      <c r="O17" s="17">
        <v>44243</v>
      </c>
      <c r="P17" s="17">
        <v>44244</v>
      </c>
      <c r="Q17" s="17">
        <v>44245</v>
      </c>
      <c r="R17" s="17">
        <v>44246</v>
      </c>
      <c r="S17" s="17">
        <v>44247</v>
      </c>
      <c r="T17" s="7"/>
      <c r="U17" s="7"/>
      <c r="V17" s="7"/>
      <c r="W17" s="17">
        <f t="array" ref="W17:AC17">DaysAndWeeks+DATE(CalendarYear,3,1)-WEEKDAY(DATE(CalendarYear,3,1),(WeekStart="L")+1)+15</f>
        <v>44269</v>
      </c>
      <c r="X17" s="17">
        <v>44270</v>
      </c>
      <c r="Y17" s="17">
        <v>44271</v>
      </c>
      <c r="Z17" s="17">
        <v>44272</v>
      </c>
      <c r="AA17" s="17">
        <v>44273</v>
      </c>
      <c r="AB17" s="17">
        <v>44274</v>
      </c>
      <c r="AC17" s="17">
        <v>44275</v>
      </c>
    </row>
    <row r="18" spans="2:30" ht="20" customHeight="1" x14ac:dyDescent="0.15">
      <c r="C18" s="16"/>
      <c r="D18" s="16"/>
      <c r="E18" s="16"/>
      <c r="F18" s="16"/>
      <c r="G18" s="16"/>
      <c r="H18" s="16"/>
      <c r="I18" s="16"/>
      <c r="J18" s="7"/>
      <c r="K18" s="7"/>
      <c r="L18" s="7"/>
      <c r="M18" s="16"/>
      <c r="N18" s="16"/>
      <c r="O18" s="16"/>
      <c r="P18" s="16"/>
      <c r="Q18" s="16"/>
      <c r="R18" s="16"/>
      <c r="S18" s="16"/>
      <c r="T18" s="7"/>
      <c r="U18" s="7"/>
      <c r="V18" s="7"/>
      <c r="W18" s="16"/>
      <c r="X18" s="16"/>
      <c r="Y18" s="16"/>
      <c r="Z18" s="16"/>
      <c r="AA18" s="16"/>
      <c r="AB18" s="16"/>
      <c r="AC18" s="16"/>
    </row>
    <row r="19" spans="2:30" ht="20" customHeight="1" x14ac:dyDescent="0.2">
      <c r="C19" s="17">
        <f t="array" ref="C19:I19">DaysAndWeeks+DATE(CalendarYear,1,1)-WEEKDAY(DATE(CalendarYear,1,1),(WeekStart="L")+1)+22</f>
        <v>44213</v>
      </c>
      <c r="D19" s="17">
        <v>44214</v>
      </c>
      <c r="E19" s="17">
        <v>44215</v>
      </c>
      <c r="F19" s="17">
        <v>44216</v>
      </c>
      <c r="G19" s="17">
        <v>44217</v>
      </c>
      <c r="H19" s="17">
        <v>44218</v>
      </c>
      <c r="I19" s="17">
        <v>44219</v>
      </c>
      <c r="J19" s="7"/>
      <c r="K19" s="7"/>
      <c r="L19" s="7"/>
      <c r="M19" s="17">
        <f t="array" ref="M19:S19">DaysAndWeeks+DATE(CalendarYear,2,1)-WEEKDAY(DATE(CalendarYear,2,1),(WeekStart="L")+1)+22</f>
        <v>44248</v>
      </c>
      <c r="N19" s="17">
        <v>44249</v>
      </c>
      <c r="O19" s="17">
        <v>44250</v>
      </c>
      <c r="P19" s="17">
        <v>44251</v>
      </c>
      <c r="Q19" s="17">
        <v>44252</v>
      </c>
      <c r="R19" s="17">
        <v>44253</v>
      </c>
      <c r="S19" s="17">
        <v>44254</v>
      </c>
      <c r="T19" s="7"/>
      <c r="U19" s="7"/>
      <c r="V19" s="7"/>
      <c r="W19" s="17">
        <f t="array" ref="W19:AC19">DaysAndWeeks+DATE(CalendarYear,3,1)-WEEKDAY(DATE(CalendarYear,3,1),(WeekStart="L")+1)+22</f>
        <v>44276</v>
      </c>
      <c r="X19" s="17">
        <v>44277</v>
      </c>
      <c r="Y19" s="17">
        <v>44278</v>
      </c>
      <c r="Z19" s="17">
        <v>44279</v>
      </c>
      <c r="AA19" s="17">
        <v>44280</v>
      </c>
      <c r="AB19" s="17">
        <v>44281</v>
      </c>
      <c r="AC19" s="17">
        <v>44282</v>
      </c>
    </row>
    <row r="20" spans="2:30" ht="20" customHeight="1" x14ac:dyDescent="0.15">
      <c r="C20" s="16"/>
      <c r="D20" s="16"/>
      <c r="E20" s="16"/>
      <c r="F20" s="19"/>
      <c r="G20" s="16"/>
      <c r="H20" s="16"/>
      <c r="I20" s="16"/>
      <c r="J20" s="7"/>
      <c r="K20" s="7"/>
      <c r="L20" s="7"/>
      <c r="M20" s="16"/>
      <c r="N20" s="16"/>
      <c r="O20" s="16"/>
      <c r="P20" s="18"/>
      <c r="Q20" s="16"/>
      <c r="R20" s="16"/>
      <c r="S20" s="16"/>
      <c r="T20" s="7"/>
      <c r="U20" s="7"/>
      <c r="V20" s="7"/>
      <c r="W20" s="16"/>
      <c r="X20" s="16"/>
      <c r="Y20" s="16"/>
      <c r="Z20" s="16"/>
      <c r="AA20" s="16"/>
      <c r="AB20" s="16"/>
      <c r="AC20" s="16"/>
    </row>
    <row r="21" spans="2:30" ht="20" customHeight="1" x14ac:dyDescent="0.2">
      <c r="C21" s="17">
        <f t="array" ref="C21:I21">DaysAndWeeks+DATE(CalendarYear,1,1)-WEEKDAY(DATE(CalendarYear,1,1),(WeekStart="L")+1)+29</f>
        <v>44220</v>
      </c>
      <c r="D21" s="17">
        <v>44221</v>
      </c>
      <c r="E21" s="17">
        <v>44222</v>
      </c>
      <c r="F21" s="17">
        <v>44223</v>
      </c>
      <c r="G21" s="17">
        <v>44224</v>
      </c>
      <c r="H21" s="17">
        <v>44225</v>
      </c>
      <c r="I21" s="17">
        <v>44226</v>
      </c>
      <c r="J21" s="7"/>
      <c r="K21" s="7"/>
      <c r="L21" s="7"/>
      <c r="M21" s="17">
        <f t="array" ref="M21:S21">DaysAndWeeks+DATE(CalendarYear,2,1)-WEEKDAY(DATE(CalendarYear,2,1),(WeekStart="L")+1)+29</f>
        <v>44255</v>
      </c>
      <c r="N21" s="17">
        <v>44256</v>
      </c>
      <c r="O21" s="17">
        <v>44257</v>
      </c>
      <c r="P21" s="17">
        <v>44258</v>
      </c>
      <c r="Q21" s="17">
        <v>44259</v>
      </c>
      <c r="R21" s="17">
        <v>44260</v>
      </c>
      <c r="S21" s="17">
        <v>44261</v>
      </c>
      <c r="T21" s="7"/>
      <c r="U21" s="7"/>
      <c r="V21" s="7"/>
      <c r="W21" s="17">
        <f t="array" ref="W21:AC21">DaysAndWeeks+DATE(CalendarYear,3,1)-WEEKDAY(DATE(CalendarYear,3,1),(WeekStart="L")+1)+29</f>
        <v>44283</v>
      </c>
      <c r="X21" s="17">
        <v>44284</v>
      </c>
      <c r="Y21" s="17">
        <v>44285</v>
      </c>
      <c r="Z21" s="17">
        <v>44286</v>
      </c>
      <c r="AA21" s="17">
        <v>44287</v>
      </c>
      <c r="AB21" s="17">
        <v>44288</v>
      </c>
      <c r="AC21" s="17">
        <v>44289</v>
      </c>
    </row>
    <row r="22" spans="2:30" ht="20" customHeight="1" x14ac:dyDescent="0.15">
      <c r="C22" s="16"/>
      <c r="D22" s="16"/>
      <c r="E22" s="16"/>
      <c r="F22" s="16"/>
      <c r="G22" s="16"/>
      <c r="H22" s="16"/>
      <c r="I22" s="16"/>
      <c r="J22" s="7"/>
      <c r="K22" s="7"/>
      <c r="L22" s="7"/>
      <c r="M22" s="16"/>
      <c r="N22" s="16"/>
      <c r="O22" s="16"/>
      <c r="P22" s="16"/>
      <c r="Q22" s="16"/>
      <c r="R22" s="16"/>
      <c r="S22" s="16"/>
      <c r="T22" s="7"/>
      <c r="U22" s="7"/>
      <c r="V22" s="7"/>
      <c r="W22" s="16"/>
      <c r="X22" s="16"/>
      <c r="Y22" s="16"/>
      <c r="Z22" s="16"/>
      <c r="AA22" s="16"/>
      <c r="AB22" s="16"/>
      <c r="AC22" s="16"/>
    </row>
    <row r="23" spans="2:30" ht="20" customHeight="1" x14ac:dyDescent="0.2">
      <c r="C23" s="15">
        <f t="array" ref="C23:I23">DaysAndWeeks+DATE(CalendarYear,1,1)-WEEKDAY(DATE(CalendarYear,1,1),(WeekStart="L")+1)+36</f>
        <v>44227</v>
      </c>
      <c r="D23" s="15">
        <v>44228</v>
      </c>
      <c r="E23" s="15">
        <v>44229</v>
      </c>
      <c r="F23" s="15">
        <v>44230</v>
      </c>
      <c r="G23" s="15">
        <v>44231</v>
      </c>
      <c r="H23" s="15">
        <v>44232</v>
      </c>
      <c r="I23" s="15">
        <v>44233</v>
      </c>
      <c r="M23" s="15">
        <f t="array" ref="M23:S23">DaysAndWeeks+DATE(CalendarYear,2,1)-WEEKDAY(DATE(CalendarYear,2,1),(WeekStart="L")+1)+36</f>
        <v>44262</v>
      </c>
      <c r="N23" s="15">
        <v>44263</v>
      </c>
      <c r="O23" s="15">
        <v>44264</v>
      </c>
      <c r="P23" s="15">
        <v>44265</v>
      </c>
      <c r="Q23" s="15">
        <v>44266</v>
      </c>
      <c r="R23" s="15">
        <v>44267</v>
      </c>
      <c r="S23" s="15">
        <v>44268</v>
      </c>
      <c r="W23" s="15">
        <f t="array" ref="W23:AC23">DaysAndWeeks+DATE(CalendarYear,3,1)-WEEKDAY(DATE(CalendarYear,3,1),(WeekStart="L")+1)+36</f>
        <v>44290</v>
      </c>
      <c r="X23" s="15">
        <v>44291</v>
      </c>
      <c r="Y23" s="15">
        <v>44292</v>
      </c>
      <c r="Z23" s="15">
        <v>44293</v>
      </c>
      <c r="AA23" s="15">
        <v>44294</v>
      </c>
      <c r="AB23" s="15">
        <v>44295</v>
      </c>
      <c r="AC23" s="15">
        <v>44296</v>
      </c>
    </row>
    <row r="24" spans="2:30" ht="20" customHeight="1" x14ac:dyDescent="0.15">
      <c r="C24" s="14"/>
      <c r="D24" s="14"/>
      <c r="E24" s="14"/>
      <c r="F24" s="14"/>
      <c r="G24" s="14"/>
      <c r="H24" s="14"/>
      <c r="I24" s="14"/>
      <c r="M24" s="14"/>
      <c r="N24" s="14"/>
      <c r="O24" s="14"/>
      <c r="P24" s="14"/>
      <c r="Q24" s="14"/>
      <c r="R24" s="14"/>
      <c r="S24" s="14"/>
      <c r="W24" s="14"/>
      <c r="X24" s="14"/>
      <c r="Y24" s="14"/>
      <c r="Z24" s="14"/>
      <c r="AA24" s="14"/>
      <c r="AB24" s="14"/>
      <c r="AC24" s="14"/>
    </row>
    <row r="25" spans="2:30" ht="14.25" customHeight="1" x14ac:dyDescent="0.15">
      <c r="C25" s="2"/>
      <c r="D25" s="2"/>
      <c r="E25" s="2"/>
      <c r="F25" s="2"/>
      <c r="G25" s="2"/>
      <c r="H25" s="2"/>
      <c r="I25" s="2"/>
    </row>
    <row r="27" spans="2:30" ht="28" x14ac:dyDescent="0.3">
      <c r="C27" s="29">
        <f>CalendarYear</f>
        <v>2021</v>
      </c>
      <c r="D27" s="29"/>
      <c r="F27" s="1"/>
      <c r="G27" s="1"/>
      <c r="H27" s="1"/>
      <c r="I27" s="5"/>
      <c r="M27" s="29">
        <f>CalendarYear</f>
        <v>2021</v>
      </c>
      <c r="N27" s="29"/>
      <c r="P27" s="1"/>
      <c r="Q27" s="1"/>
      <c r="R27" s="1"/>
      <c r="S27" s="5"/>
      <c r="T27" s="1"/>
      <c r="U27" s="1"/>
      <c r="W27" s="29">
        <f>CalendarYear</f>
        <v>2021</v>
      </c>
      <c r="X27" s="29"/>
      <c r="Z27" s="1"/>
      <c r="AA27" s="1"/>
      <c r="AB27" s="1"/>
      <c r="AC27" s="5"/>
    </row>
    <row r="28" spans="2:30" ht="42" x14ac:dyDescent="0.15">
      <c r="C28" s="30" t="s">
        <v>21</v>
      </c>
      <c r="D28" s="30"/>
      <c r="E28" s="30"/>
      <c r="F28" s="30"/>
      <c r="G28" s="3"/>
      <c r="M28" s="30" t="s">
        <v>22</v>
      </c>
      <c r="N28" s="30"/>
      <c r="O28" s="30"/>
      <c r="P28" s="30"/>
      <c r="Q28" s="3"/>
      <c r="W28" s="30" t="s">
        <v>23</v>
      </c>
      <c r="X28" s="30"/>
      <c r="Y28" s="30"/>
      <c r="Z28" s="30"/>
      <c r="AA28" s="3"/>
    </row>
    <row r="29" spans="2:30" ht="20" customHeight="1" x14ac:dyDescent="0.15">
      <c r="B29" s="8"/>
      <c r="C29" s="20" t="str">
        <f>WeekStart</f>
        <v>D</v>
      </c>
      <c r="D29" s="20" t="str">
        <f t="shared" ref="D29:I29" si="3">UPPER(LEFT(TEXT(D30,"ddd"),1))</f>
        <v>L</v>
      </c>
      <c r="E29" s="20" t="str">
        <f t="shared" si="3"/>
        <v>M</v>
      </c>
      <c r="F29" s="20" t="str">
        <f t="shared" si="3"/>
        <v>M</v>
      </c>
      <c r="G29" s="20" t="str">
        <f t="shared" si="3"/>
        <v>J</v>
      </c>
      <c r="H29" s="20" t="str">
        <f t="shared" si="3"/>
        <v>V</v>
      </c>
      <c r="I29" s="20" t="str">
        <f t="shared" si="3"/>
        <v>S</v>
      </c>
      <c r="J29" s="7"/>
      <c r="K29" s="7"/>
      <c r="L29" s="7"/>
      <c r="M29" s="20" t="str">
        <f>WeekStart</f>
        <v>D</v>
      </c>
      <c r="N29" s="20" t="str">
        <f t="shared" ref="N29:S29" si="4">UPPER(LEFT(TEXT(N30,"ddd"),1))</f>
        <v>L</v>
      </c>
      <c r="O29" s="20" t="str">
        <f t="shared" si="4"/>
        <v>M</v>
      </c>
      <c r="P29" s="20" t="str">
        <f t="shared" si="4"/>
        <v>M</v>
      </c>
      <c r="Q29" s="20" t="str">
        <f t="shared" si="4"/>
        <v>J</v>
      </c>
      <c r="R29" s="20" t="str">
        <f t="shared" si="4"/>
        <v>V</v>
      </c>
      <c r="S29" s="20" t="str">
        <f t="shared" si="4"/>
        <v>S</v>
      </c>
      <c r="T29" s="7"/>
      <c r="U29" s="7"/>
      <c r="V29" s="7"/>
      <c r="W29" s="20" t="str">
        <f>WeekStart</f>
        <v>D</v>
      </c>
      <c r="X29" s="20" t="str">
        <f t="shared" ref="X29:AC29" si="5">UPPER(LEFT(TEXT(X30,"ddd"),1))</f>
        <v>L</v>
      </c>
      <c r="Y29" s="20" t="str">
        <f t="shared" si="5"/>
        <v>M</v>
      </c>
      <c r="Z29" s="20" t="str">
        <f t="shared" si="5"/>
        <v>M</v>
      </c>
      <c r="AA29" s="20" t="str">
        <f t="shared" si="5"/>
        <v>J</v>
      </c>
      <c r="AB29" s="20" t="str">
        <f t="shared" si="5"/>
        <v>V</v>
      </c>
      <c r="AC29" s="20" t="str">
        <f t="shared" si="5"/>
        <v>S</v>
      </c>
      <c r="AD29" s="7"/>
    </row>
    <row r="30" spans="2:30" ht="20" customHeight="1" x14ac:dyDescent="0.2">
      <c r="B30" s="7"/>
      <c r="C30" s="17">
        <f t="array" ref="C30:I30">DaysAndWeeks+DATE(CalendarYear,4,1)-WEEKDAY(DATE(CalendarYear,4,1),(WeekStart="L")+1)+1</f>
        <v>44283</v>
      </c>
      <c r="D30" s="17">
        <v>44284</v>
      </c>
      <c r="E30" s="17">
        <v>44285</v>
      </c>
      <c r="F30" s="17">
        <v>44286</v>
      </c>
      <c r="G30" s="17">
        <v>44287</v>
      </c>
      <c r="H30" s="17">
        <v>44288</v>
      </c>
      <c r="I30" s="17">
        <v>44289</v>
      </c>
      <c r="J30" s="7"/>
      <c r="K30" s="7"/>
      <c r="L30" s="7"/>
      <c r="M30" s="17">
        <f t="array" ref="M30:S30">DaysAndWeeks+DATE(CalendarYear,5,1)-WEEKDAY(DATE(CalendarYear,5,1),(WeekStart="L")+1)+1</f>
        <v>44311</v>
      </c>
      <c r="N30" s="17">
        <v>44312</v>
      </c>
      <c r="O30" s="17">
        <v>44313</v>
      </c>
      <c r="P30" s="17">
        <v>44314</v>
      </c>
      <c r="Q30" s="17">
        <v>44315</v>
      </c>
      <c r="R30" s="17">
        <v>44316</v>
      </c>
      <c r="S30" s="17">
        <v>44317</v>
      </c>
      <c r="T30" s="7"/>
      <c r="U30" s="7"/>
      <c r="V30" s="7"/>
      <c r="W30" s="17">
        <f t="array" ref="W30:AC30">DaysAndWeeks+DATE(CalendarYear,6,1)-WEEKDAY(DATE(CalendarYear,6,1),(WeekStart="L")+1)+1</f>
        <v>44346</v>
      </c>
      <c r="X30" s="17">
        <v>44347</v>
      </c>
      <c r="Y30" s="17">
        <v>44348</v>
      </c>
      <c r="Z30" s="17">
        <v>44349</v>
      </c>
      <c r="AA30" s="17">
        <v>44350</v>
      </c>
      <c r="AB30" s="17">
        <v>44351</v>
      </c>
      <c r="AC30" s="17">
        <v>44352</v>
      </c>
      <c r="AD30" s="7"/>
    </row>
    <row r="31" spans="2:30" ht="20" customHeight="1" x14ac:dyDescent="0.2">
      <c r="B31" s="7"/>
      <c r="C31" s="17">
        <f t="array" ref="C31:I31">DaysAndWeeks+DATE(CalendarYear,4,1)-WEEKDAY(DATE(CalendarYear,4,1),(WeekStart="L")+1)+8</f>
        <v>44290</v>
      </c>
      <c r="D31" s="17">
        <v>44291</v>
      </c>
      <c r="E31" s="17">
        <v>44292</v>
      </c>
      <c r="F31" s="17">
        <v>44293</v>
      </c>
      <c r="G31" s="17">
        <v>44294</v>
      </c>
      <c r="H31" s="17">
        <v>44295</v>
      </c>
      <c r="I31" s="17">
        <v>44296</v>
      </c>
      <c r="J31" s="7"/>
      <c r="K31" s="7"/>
      <c r="L31" s="7"/>
      <c r="M31" s="17">
        <f t="array" ref="M31:S31">DaysAndWeeks+DATE(CalendarYear,5,1)-WEEKDAY(DATE(CalendarYear,5,1),(WeekStart="L")+1)+8</f>
        <v>44318</v>
      </c>
      <c r="N31" s="17">
        <v>44319</v>
      </c>
      <c r="O31" s="17">
        <v>44320</v>
      </c>
      <c r="P31" s="17">
        <v>44321</v>
      </c>
      <c r="Q31" s="17">
        <v>44322</v>
      </c>
      <c r="R31" s="17">
        <v>44323</v>
      </c>
      <c r="S31" s="17">
        <v>44324</v>
      </c>
      <c r="T31" s="7"/>
      <c r="U31" s="7"/>
      <c r="V31" s="8"/>
      <c r="W31" s="21"/>
      <c r="X31" s="21"/>
      <c r="Y31" s="16"/>
      <c r="Z31" s="21"/>
      <c r="AA31" s="16"/>
      <c r="AB31" s="16"/>
      <c r="AC31" s="16"/>
      <c r="AD31" s="7"/>
    </row>
    <row r="32" spans="2:30" ht="20" customHeight="1" x14ac:dyDescent="0.2">
      <c r="B32" s="8"/>
      <c r="C32" s="16"/>
      <c r="D32" s="16"/>
      <c r="E32" s="16"/>
      <c r="F32" s="21"/>
      <c r="G32" s="16"/>
      <c r="H32" s="16"/>
      <c r="I32" s="16"/>
      <c r="J32" s="7"/>
      <c r="K32" s="7"/>
      <c r="L32" s="7"/>
      <c r="M32" s="16"/>
      <c r="N32" s="16"/>
      <c r="O32" s="16"/>
      <c r="P32" s="21"/>
      <c r="Q32" s="16"/>
      <c r="R32" s="16"/>
      <c r="S32" s="16"/>
      <c r="T32" s="7"/>
      <c r="U32" s="7"/>
      <c r="V32" s="7"/>
      <c r="W32" s="17">
        <f t="array" ref="W32:AC32">DaysAndWeeks+DATE(CalendarYear,6,1)-WEEKDAY(DATE(CalendarYear,6,1),(WeekStart="L")+1)+8</f>
        <v>44353</v>
      </c>
      <c r="X32" s="17">
        <v>44354</v>
      </c>
      <c r="Y32" s="17">
        <v>44355</v>
      </c>
      <c r="Z32" s="17">
        <v>44356</v>
      </c>
      <c r="AA32" s="17">
        <v>44357</v>
      </c>
      <c r="AB32" s="17">
        <v>44358</v>
      </c>
      <c r="AC32" s="17">
        <v>44359</v>
      </c>
      <c r="AD32" s="7"/>
    </row>
    <row r="33" spans="2:32" ht="20" customHeight="1" x14ac:dyDescent="0.15">
      <c r="B33" s="8"/>
      <c r="C33" s="16"/>
      <c r="D33" s="16"/>
      <c r="E33" s="16"/>
      <c r="F33" s="21"/>
      <c r="G33" s="16"/>
      <c r="H33" s="16"/>
      <c r="I33" s="16"/>
      <c r="J33" s="7"/>
      <c r="K33" s="7"/>
      <c r="L33" s="7"/>
      <c r="M33" s="16"/>
      <c r="N33" s="16"/>
      <c r="O33" s="16"/>
      <c r="P33" s="21"/>
      <c r="Q33" s="16"/>
      <c r="R33" s="16"/>
      <c r="S33" s="16"/>
      <c r="T33" s="7"/>
      <c r="U33" s="7"/>
      <c r="V33" s="7"/>
      <c r="W33" s="16"/>
      <c r="X33" s="16"/>
      <c r="Y33" s="16"/>
      <c r="Z33" s="16"/>
      <c r="AA33" s="16"/>
      <c r="AB33" s="16"/>
      <c r="AC33" s="16"/>
      <c r="AD33" s="7"/>
    </row>
    <row r="34" spans="2:32" ht="20" customHeight="1" x14ac:dyDescent="0.2">
      <c r="B34" s="7"/>
      <c r="C34" s="17">
        <f t="array" ref="C34:I34">DaysAndWeeks+DATE(CalendarYear,4,1)-WEEKDAY(DATE(CalendarYear,4,1),(WeekStart="L")+1)+15</f>
        <v>44297</v>
      </c>
      <c r="D34" s="17">
        <v>44298</v>
      </c>
      <c r="E34" s="17">
        <v>44299</v>
      </c>
      <c r="F34" s="17">
        <v>44300</v>
      </c>
      <c r="G34" s="17">
        <v>44301</v>
      </c>
      <c r="H34" s="17">
        <v>44302</v>
      </c>
      <c r="I34" s="17">
        <v>44303</v>
      </c>
      <c r="J34" s="7"/>
      <c r="K34" s="7"/>
      <c r="L34" s="7"/>
      <c r="M34" s="17">
        <f t="array" ref="M34:S34">DaysAndWeeks+DATE(CalendarYear,5,1)-WEEKDAY(DATE(CalendarYear,5,1),(WeekStart="L")+1)+15</f>
        <v>44325</v>
      </c>
      <c r="N34" s="17">
        <v>44326</v>
      </c>
      <c r="O34" s="17">
        <v>44327</v>
      </c>
      <c r="P34" s="17">
        <v>44328</v>
      </c>
      <c r="Q34" s="17">
        <v>44329</v>
      </c>
      <c r="R34" s="17">
        <v>44330</v>
      </c>
      <c r="S34" s="17">
        <v>44331</v>
      </c>
      <c r="T34" s="7"/>
      <c r="U34" s="7"/>
      <c r="V34" s="7"/>
      <c r="W34" s="17">
        <f t="array" ref="W34:AC34">DaysAndWeeks+DATE(CalendarYear,6,1)-WEEKDAY(DATE(CalendarYear,6,1),(WeekStart="L")+1)+15</f>
        <v>44360</v>
      </c>
      <c r="X34" s="17">
        <v>44361</v>
      </c>
      <c r="Y34" s="17">
        <v>44362</v>
      </c>
      <c r="Z34" s="17">
        <v>44363</v>
      </c>
      <c r="AA34" s="17">
        <v>44364</v>
      </c>
      <c r="AB34" s="17">
        <v>44365</v>
      </c>
      <c r="AC34" s="17">
        <v>44366</v>
      </c>
      <c r="AD34" s="7"/>
    </row>
    <row r="35" spans="2:32" ht="20" customHeight="1" x14ac:dyDescent="0.15">
      <c r="B35" s="7"/>
      <c r="C35" s="16"/>
      <c r="D35" s="16"/>
      <c r="E35" s="16"/>
      <c r="F35" s="16"/>
      <c r="G35" s="16"/>
      <c r="H35" s="16"/>
      <c r="I35" s="16"/>
      <c r="J35" s="7"/>
      <c r="K35" s="7"/>
      <c r="L35" s="7"/>
      <c r="M35" s="16"/>
      <c r="N35" s="16"/>
      <c r="O35" s="16"/>
      <c r="P35" s="16"/>
      <c r="Q35" s="16"/>
      <c r="R35" s="16"/>
      <c r="S35" s="16"/>
      <c r="T35" s="7"/>
      <c r="U35" s="7"/>
      <c r="V35" s="7"/>
      <c r="W35" s="16"/>
      <c r="X35" s="16"/>
      <c r="Y35" s="16"/>
      <c r="Z35" s="16"/>
      <c r="AA35" s="16"/>
      <c r="AB35" s="16"/>
      <c r="AC35" s="16"/>
      <c r="AD35" s="7"/>
    </row>
    <row r="36" spans="2:32" ht="20" customHeight="1" x14ac:dyDescent="0.2">
      <c r="B36" s="7"/>
      <c r="C36" s="17">
        <f t="array" ref="C36:I36">DaysAndWeeks+DATE(CalendarYear,4,1)-WEEKDAY(DATE(CalendarYear,4,1),(WeekStart="L")+1)+22</f>
        <v>44304</v>
      </c>
      <c r="D36" s="17">
        <v>44305</v>
      </c>
      <c r="E36" s="17">
        <v>44306</v>
      </c>
      <c r="F36" s="17">
        <v>44307</v>
      </c>
      <c r="G36" s="17">
        <v>44308</v>
      </c>
      <c r="H36" s="17">
        <v>44309</v>
      </c>
      <c r="I36" s="17">
        <v>44310</v>
      </c>
      <c r="J36" s="7"/>
      <c r="K36" s="7"/>
      <c r="L36" s="7"/>
      <c r="M36" s="17">
        <f t="array" ref="M36:S36">DaysAndWeeks+DATE(CalendarYear,5,1)-WEEKDAY(DATE(CalendarYear,5,1),(WeekStart="L")+1)+22</f>
        <v>44332</v>
      </c>
      <c r="N36" s="17">
        <v>44333</v>
      </c>
      <c r="O36" s="17">
        <v>44334</v>
      </c>
      <c r="P36" s="17">
        <v>44335</v>
      </c>
      <c r="Q36" s="17">
        <v>44336</v>
      </c>
      <c r="R36" s="17">
        <v>44337</v>
      </c>
      <c r="S36" s="17">
        <v>44338</v>
      </c>
      <c r="T36" s="7"/>
      <c r="U36" s="7"/>
      <c r="V36" s="7"/>
      <c r="W36" s="17">
        <f t="array" ref="W36:AC36">DaysAndWeeks+DATE(CalendarYear,6,1)-WEEKDAY(DATE(CalendarYear,6,1),(WeekStart="L")+1)+22</f>
        <v>44367</v>
      </c>
      <c r="X36" s="17">
        <v>44368</v>
      </c>
      <c r="Y36" s="17">
        <v>44369</v>
      </c>
      <c r="Z36" s="17">
        <v>44370</v>
      </c>
      <c r="AA36" s="17">
        <v>44371</v>
      </c>
      <c r="AB36" s="17">
        <v>44372</v>
      </c>
      <c r="AC36" s="17">
        <v>44373</v>
      </c>
      <c r="AD36" s="7"/>
    </row>
    <row r="37" spans="2:32" ht="20" customHeight="1" x14ac:dyDescent="0.15">
      <c r="B37" s="7"/>
      <c r="C37" s="16"/>
      <c r="D37" s="16"/>
      <c r="E37" s="16"/>
      <c r="F37" s="16"/>
      <c r="G37" s="16"/>
      <c r="H37" s="16"/>
      <c r="I37" s="16"/>
      <c r="J37" s="7"/>
      <c r="K37" s="7"/>
      <c r="L37" s="7"/>
      <c r="M37" s="16"/>
      <c r="N37" s="16"/>
      <c r="O37" s="16"/>
      <c r="P37" s="16"/>
      <c r="Q37" s="16"/>
      <c r="R37" s="16"/>
      <c r="S37" s="16"/>
      <c r="T37" s="7"/>
      <c r="U37" s="7"/>
      <c r="V37" s="7"/>
      <c r="W37" s="16"/>
      <c r="X37" s="16"/>
      <c r="Y37" s="16"/>
      <c r="Z37" s="16"/>
      <c r="AA37" s="16"/>
      <c r="AB37" s="16"/>
      <c r="AC37" s="16"/>
      <c r="AD37" s="7"/>
    </row>
    <row r="38" spans="2:32" ht="20" customHeight="1" x14ac:dyDescent="0.2">
      <c r="B38" s="7"/>
      <c r="C38" s="17">
        <f t="array" ref="C38:I38">DaysAndWeeks+DATE(CalendarYear,4,1)-WEEKDAY(DATE(CalendarYear,4,1),(WeekStart="L")+1)+29</f>
        <v>44311</v>
      </c>
      <c r="D38" s="17">
        <v>44312</v>
      </c>
      <c r="E38" s="17">
        <v>44313</v>
      </c>
      <c r="F38" s="17">
        <v>44314</v>
      </c>
      <c r="G38" s="17">
        <v>44315</v>
      </c>
      <c r="H38" s="17">
        <v>44316</v>
      </c>
      <c r="I38" s="17">
        <v>44317</v>
      </c>
      <c r="J38" s="7"/>
      <c r="K38" s="7"/>
      <c r="L38" s="7"/>
      <c r="M38" s="17">
        <f t="array" ref="M38:S38">DaysAndWeeks+DATE(CalendarYear,5,1)-WEEKDAY(DATE(CalendarYear,5,1),(WeekStart="L")+1)+29</f>
        <v>44339</v>
      </c>
      <c r="N38" s="17">
        <v>44340</v>
      </c>
      <c r="O38" s="17">
        <v>44341</v>
      </c>
      <c r="P38" s="17">
        <v>44342</v>
      </c>
      <c r="Q38" s="17">
        <v>44343</v>
      </c>
      <c r="R38" s="17">
        <v>44344</v>
      </c>
      <c r="S38" s="17">
        <v>44345</v>
      </c>
      <c r="T38" s="7"/>
      <c r="U38" s="7"/>
      <c r="V38" s="7"/>
      <c r="W38" s="17">
        <f t="array" ref="W38:AC38">DaysAndWeeks+DATE(CalendarYear,6,1)-WEEKDAY(DATE(CalendarYear,6,1),(WeekStart="L")+1)+29</f>
        <v>44374</v>
      </c>
      <c r="X38" s="17">
        <v>44375</v>
      </c>
      <c r="Y38" s="17">
        <v>44376</v>
      </c>
      <c r="Z38" s="17">
        <v>44377</v>
      </c>
      <c r="AA38" s="17">
        <v>44378</v>
      </c>
      <c r="AB38" s="17">
        <v>44379</v>
      </c>
      <c r="AC38" s="17">
        <v>44380</v>
      </c>
      <c r="AD38" s="7"/>
    </row>
    <row r="39" spans="2:32" ht="20" customHeight="1" x14ac:dyDescent="0.15">
      <c r="B39" s="7"/>
      <c r="C39" s="16"/>
      <c r="D39" s="16"/>
      <c r="E39" s="16"/>
      <c r="F39" s="16"/>
      <c r="G39" s="16"/>
      <c r="H39" s="16"/>
      <c r="I39" s="16"/>
      <c r="J39" s="7"/>
      <c r="K39" s="7"/>
      <c r="L39" s="7"/>
      <c r="M39" s="16"/>
      <c r="N39" s="16"/>
      <c r="O39" s="16"/>
      <c r="P39" s="16"/>
      <c r="Q39" s="16"/>
      <c r="R39" s="16"/>
      <c r="S39" s="16"/>
      <c r="T39" s="7"/>
      <c r="U39" s="7"/>
      <c r="V39" s="7"/>
      <c r="W39" s="16"/>
      <c r="X39" s="16"/>
      <c r="Y39" s="16"/>
      <c r="Z39" s="16"/>
      <c r="AA39" s="16"/>
      <c r="AB39" s="16"/>
      <c r="AC39" s="16"/>
      <c r="AD39" s="7"/>
    </row>
    <row r="40" spans="2:32" ht="20" customHeight="1" x14ac:dyDescent="0.2">
      <c r="B40" s="7"/>
      <c r="C40" s="17">
        <f t="array" ref="C40:I40">DaysAndWeeks+DATE(CalendarYear,4,1)-WEEKDAY(DATE(CalendarYear,4,1),(WeekStart="L")+1)+36</f>
        <v>44318</v>
      </c>
      <c r="D40" s="17">
        <v>44319</v>
      </c>
      <c r="E40" s="17">
        <v>44320</v>
      </c>
      <c r="F40" s="17">
        <v>44321</v>
      </c>
      <c r="G40" s="17">
        <v>44322</v>
      </c>
      <c r="H40" s="17">
        <v>44323</v>
      </c>
      <c r="I40" s="17">
        <v>44324</v>
      </c>
      <c r="J40" s="7"/>
      <c r="K40" s="7"/>
      <c r="L40" s="7"/>
      <c r="M40" s="17">
        <f t="array" ref="M40:S40">DaysAndWeeks+DATE(CalendarYear,5,1)-WEEKDAY(DATE(CalendarYear,5,1),(WeekStart="L")+1)+36</f>
        <v>44346</v>
      </c>
      <c r="N40" s="17">
        <v>44347</v>
      </c>
      <c r="O40" s="17">
        <v>44348</v>
      </c>
      <c r="P40" s="17">
        <v>44349</v>
      </c>
      <c r="Q40" s="17">
        <v>44350</v>
      </c>
      <c r="R40" s="17">
        <v>44351</v>
      </c>
      <c r="S40" s="17">
        <v>44352</v>
      </c>
      <c r="T40" s="7"/>
      <c r="U40" s="7"/>
      <c r="V40" s="7"/>
      <c r="W40" s="17">
        <f t="array" ref="W40:AC40">DaysAndWeeks+DATE(CalendarYear,6,1)-WEEKDAY(DATE(CalendarYear,6,1),(WeekStart="L")+1)+36</f>
        <v>44381</v>
      </c>
      <c r="X40" s="17">
        <v>44382</v>
      </c>
      <c r="Y40" s="17">
        <v>44383</v>
      </c>
      <c r="Z40" s="17">
        <v>44384</v>
      </c>
      <c r="AA40" s="17">
        <v>44385</v>
      </c>
      <c r="AB40" s="17">
        <v>44386</v>
      </c>
      <c r="AC40" s="17">
        <v>44387</v>
      </c>
      <c r="AD40" s="7"/>
    </row>
    <row r="41" spans="2:32" ht="20" customHeight="1" x14ac:dyDescent="0.15">
      <c r="B41" s="7"/>
      <c r="C41" s="16"/>
      <c r="D41" s="16"/>
      <c r="E41" s="16"/>
      <c r="F41" s="16"/>
      <c r="G41" s="16"/>
      <c r="H41" s="16"/>
      <c r="I41" s="16"/>
      <c r="J41" s="7"/>
      <c r="K41" s="7"/>
      <c r="L41" s="7"/>
      <c r="M41" s="16"/>
      <c r="N41" s="16"/>
      <c r="O41" s="16"/>
      <c r="P41" s="16"/>
      <c r="Q41" s="16"/>
      <c r="R41" s="16"/>
      <c r="S41" s="16"/>
      <c r="T41" s="7"/>
      <c r="U41" s="7"/>
      <c r="V41" s="7"/>
      <c r="W41" s="16"/>
      <c r="X41" s="16"/>
      <c r="Y41" s="16"/>
      <c r="Z41" s="16"/>
      <c r="AA41" s="16"/>
      <c r="AB41" s="16"/>
      <c r="AC41" s="16"/>
      <c r="AD41" s="7"/>
    </row>
    <row r="42" spans="2:32" ht="15" x14ac:dyDescent="0.1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22"/>
      <c r="O42" s="22"/>
      <c r="P42" s="22"/>
      <c r="Q42" s="22"/>
      <c r="R42" s="22"/>
      <c r="S42" s="22"/>
      <c r="T42" s="22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2:32" ht="28" x14ac:dyDescent="0.3">
      <c r="C43" s="29">
        <f>CalendarYear</f>
        <v>2021</v>
      </c>
      <c r="D43" s="29"/>
      <c r="F43" s="1"/>
      <c r="G43" s="1"/>
      <c r="H43" s="1"/>
      <c r="I43" s="5"/>
      <c r="J43" s="1"/>
      <c r="M43" s="29">
        <f>CalendarYear</f>
        <v>2021</v>
      </c>
      <c r="N43" s="29"/>
      <c r="P43" s="1"/>
      <c r="Q43" s="1"/>
      <c r="R43" s="1"/>
      <c r="S43" s="5"/>
      <c r="V43" s="9"/>
      <c r="W43" s="29">
        <f>CalendarYear</f>
        <v>2021</v>
      </c>
      <c r="X43" s="29"/>
      <c r="Z43" s="1"/>
      <c r="AA43" s="1"/>
      <c r="AB43" s="1"/>
      <c r="AC43" s="5"/>
      <c r="AD43" s="1"/>
    </row>
    <row r="44" spans="2:32" ht="42" x14ac:dyDescent="0.15">
      <c r="C44" s="30" t="s">
        <v>24</v>
      </c>
      <c r="D44" s="30"/>
      <c r="E44" s="30"/>
      <c r="F44" s="30"/>
      <c r="G44" s="3"/>
      <c r="M44" s="30" t="s">
        <v>25</v>
      </c>
      <c r="N44" s="30"/>
      <c r="O44" s="30"/>
      <c r="P44" s="30"/>
      <c r="Q44" s="3"/>
      <c r="V44" s="9"/>
      <c r="W44" s="30" t="s">
        <v>26</v>
      </c>
      <c r="X44" s="30"/>
      <c r="Y44" s="30"/>
      <c r="Z44" s="30"/>
      <c r="AA44" s="3"/>
    </row>
    <row r="45" spans="2:32" ht="20" customHeight="1" x14ac:dyDescent="0.15">
      <c r="B45" s="7"/>
      <c r="C45" s="20" t="str">
        <f>WeekStart</f>
        <v>D</v>
      </c>
      <c r="D45" s="20" t="str">
        <f t="shared" ref="D45:I45" si="6">UPPER(LEFT(TEXT(D46,"ddd"),1))</f>
        <v>L</v>
      </c>
      <c r="E45" s="20" t="str">
        <f t="shared" si="6"/>
        <v>M</v>
      </c>
      <c r="F45" s="20" t="str">
        <f t="shared" si="6"/>
        <v>M</v>
      </c>
      <c r="G45" s="20" t="str">
        <f t="shared" si="6"/>
        <v>J</v>
      </c>
      <c r="H45" s="20" t="str">
        <f t="shared" si="6"/>
        <v>V</v>
      </c>
      <c r="I45" s="20" t="str">
        <f t="shared" si="6"/>
        <v>S</v>
      </c>
      <c r="J45" s="7"/>
      <c r="K45" s="7"/>
      <c r="L45" s="7"/>
      <c r="M45" s="20" t="str">
        <f>WeekStart</f>
        <v>D</v>
      </c>
      <c r="N45" s="20" t="str">
        <f t="shared" ref="N45:S45" si="7">UPPER(LEFT(TEXT(N46,"ddd"),1))</f>
        <v>L</v>
      </c>
      <c r="O45" s="20" t="str">
        <f t="shared" si="7"/>
        <v>M</v>
      </c>
      <c r="P45" s="20" t="str">
        <f t="shared" si="7"/>
        <v>M</v>
      </c>
      <c r="Q45" s="20" t="str">
        <f t="shared" si="7"/>
        <v>J</v>
      </c>
      <c r="R45" s="20" t="str">
        <f t="shared" si="7"/>
        <v>V</v>
      </c>
      <c r="S45" s="20" t="str">
        <f t="shared" si="7"/>
        <v>S</v>
      </c>
      <c r="T45" s="7"/>
      <c r="U45" s="7"/>
      <c r="V45" s="11"/>
      <c r="W45" s="20" t="str">
        <f>WeekStart</f>
        <v>D</v>
      </c>
      <c r="X45" s="20" t="str">
        <f t="shared" ref="X45:AC45" si="8">UPPER(LEFT(TEXT(X46,"ddd"),1))</f>
        <v>L</v>
      </c>
      <c r="Y45" s="20" t="str">
        <f t="shared" si="8"/>
        <v>M</v>
      </c>
      <c r="Z45" s="20" t="str">
        <f t="shared" si="8"/>
        <v>M</v>
      </c>
      <c r="AA45" s="20" t="str">
        <f t="shared" si="8"/>
        <v>J</v>
      </c>
      <c r="AB45" s="20" t="str">
        <f t="shared" si="8"/>
        <v>V</v>
      </c>
      <c r="AC45" s="20" t="str">
        <f t="shared" si="8"/>
        <v>S</v>
      </c>
      <c r="AD45" s="7"/>
      <c r="AE45" s="7"/>
      <c r="AF45" s="7"/>
    </row>
    <row r="46" spans="2:32" ht="20" customHeight="1" x14ac:dyDescent="0.2">
      <c r="B46" s="7"/>
      <c r="C46" s="17">
        <f t="array" ref="C46:I46">DaysAndWeeks+DATE(CalendarYear,7,1)-WEEKDAY(DATE(CalendarYear,7,1),(WeekStart="L")+1)+1</f>
        <v>44374</v>
      </c>
      <c r="D46" s="17">
        <v>44375</v>
      </c>
      <c r="E46" s="17">
        <v>44376</v>
      </c>
      <c r="F46" s="17">
        <v>44377</v>
      </c>
      <c r="G46" s="17">
        <v>44378</v>
      </c>
      <c r="H46" s="17">
        <v>44379</v>
      </c>
      <c r="I46" s="17">
        <v>44380</v>
      </c>
      <c r="J46" s="7"/>
      <c r="K46" s="7"/>
      <c r="L46" s="7"/>
      <c r="M46" s="17">
        <f t="array" ref="M46:S46">DaysAndWeeks+DATE(CalendarYear,8,1)-WEEKDAY(DATE(CalendarYear,8,1),(WeekStart="L")+1)+1</f>
        <v>44409</v>
      </c>
      <c r="N46" s="17">
        <v>44410</v>
      </c>
      <c r="O46" s="17">
        <v>44411</v>
      </c>
      <c r="P46" s="17">
        <v>44412</v>
      </c>
      <c r="Q46" s="17">
        <v>44413</v>
      </c>
      <c r="R46" s="17">
        <v>44414</v>
      </c>
      <c r="S46" s="17">
        <v>44415</v>
      </c>
      <c r="T46" s="7"/>
      <c r="U46" s="7"/>
      <c r="V46" s="11"/>
      <c r="W46" s="17">
        <f t="array" ref="W46:AC46">DaysAndWeeks+DATE(CalendarYear,9,1)-WEEKDAY(DATE(CalendarYear,9,1),(WeekStart="L")+1)+1</f>
        <v>44437</v>
      </c>
      <c r="X46" s="17">
        <v>44438</v>
      </c>
      <c r="Y46" s="17">
        <v>44439</v>
      </c>
      <c r="Z46" s="17">
        <v>44440</v>
      </c>
      <c r="AA46" s="17">
        <v>44441</v>
      </c>
      <c r="AB46" s="17">
        <v>44442</v>
      </c>
      <c r="AC46" s="17">
        <v>44443</v>
      </c>
      <c r="AD46" s="7"/>
      <c r="AE46" s="7"/>
      <c r="AF46" s="7"/>
    </row>
    <row r="47" spans="2:32" ht="20" customHeight="1" x14ac:dyDescent="0.15">
      <c r="B47" s="8"/>
      <c r="C47" s="16"/>
      <c r="D47" s="16"/>
      <c r="E47" s="16"/>
      <c r="F47" s="21"/>
      <c r="G47" s="16"/>
      <c r="H47" s="16"/>
      <c r="I47" s="16"/>
      <c r="J47" s="7"/>
      <c r="K47" s="7"/>
      <c r="L47" s="7"/>
      <c r="M47" s="16"/>
      <c r="N47" s="16"/>
      <c r="O47" s="16"/>
      <c r="P47" s="16"/>
      <c r="Q47" s="16"/>
      <c r="R47" s="16"/>
      <c r="S47" s="16"/>
      <c r="T47" s="7"/>
      <c r="U47" s="7"/>
      <c r="V47" s="11"/>
      <c r="W47" s="16"/>
      <c r="X47" s="16"/>
      <c r="Y47" s="16"/>
      <c r="Z47" s="16"/>
      <c r="AA47" s="16"/>
      <c r="AB47" s="16"/>
      <c r="AC47" s="16"/>
      <c r="AD47" s="7"/>
      <c r="AE47" s="7"/>
      <c r="AF47" s="7"/>
    </row>
    <row r="48" spans="2:32" ht="20" customHeight="1" x14ac:dyDescent="0.2">
      <c r="B48" s="8"/>
      <c r="C48" s="21"/>
      <c r="D48" s="21"/>
      <c r="E48" s="16"/>
      <c r="F48" s="21"/>
      <c r="G48" s="16"/>
      <c r="H48" s="16"/>
      <c r="I48" s="16"/>
      <c r="J48" s="7"/>
      <c r="K48" s="7"/>
      <c r="L48" s="7"/>
      <c r="M48" s="17">
        <f t="array" ref="M48:S48">DaysAndWeeks+DATE(CalendarYear,8,1)-WEEKDAY(DATE(CalendarYear,8,1),(WeekStart="L")+1)+8</f>
        <v>44416</v>
      </c>
      <c r="N48" s="17">
        <v>44417</v>
      </c>
      <c r="O48" s="17">
        <v>44418</v>
      </c>
      <c r="P48" s="17">
        <v>44419</v>
      </c>
      <c r="Q48" s="17">
        <v>44420</v>
      </c>
      <c r="R48" s="17">
        <v>44421</v>
      </c>
      <c r="S48" s="17">
        <v>44422</v>
      </c>
      <c r="T48" s="7"/>
      <c r="U48" s="7"/>
      <c r="V48" s="11"/>
      <c r="W48" s="17">
        <f t="array" ref="W48:AC48">DaysAndWeeks+DATE(CalendarYear,9,1)-WEEKDAY(DATE(CalendarYear,9,1),(WeekStart="L")+1)+8</f>
        <v>44444</v>
      </c>
      <c r="X48" s="17">
        <v>44445</v>
      </c>
      <c r="Y48" s="17">
        <v>44446</v>
      </c>
      <c r="Z48" s="17">
        <v>44447</v>
      </c>
      <c r="AA48" s="17">
        <v>44448</v>
      </c>
      <c r="AB48" s="17">
        <v>44449</v>
      </c>
      <c r="AC48" s="17">
        <v>44450</v>
      </c>
      <c r="AD48" s="7"/>
      <c r="AE48" s="7"/>
      <c r="AF48" s="10"/>
    </row>
    <row r="49" spans="2:32" ht="20" customHeight="1" x14ac:dyDescent="0.2">
      <c r="B49" s="7"/>
      <c r="C49" s="17">
        <f t="array" ref="C49:I49">DaysAndWeeks+DATE(CalendarYear,7,1)-WEEKDAY(DATE(CalendarYear,7,1),(WeekStart="L")+1)+8</f>
        <v>44381</v>
      </c>
      <c r="D49" s="17">
        <v>44382</v>
      </c>
      <c r="E49" s="17">
        <v>44383</v>
      </c>
      <c r="F49" s="17">
        <v>44384</v>
      </c>
      <c r="G49" s="17">
        <v>44385</v>
      </c>
      <c r="H49" s="17">
        <v>44386</v>
      </c>
      <c r="I49" s="17">
        <v>44387</v>
      </c>
      <c r="J49" s="7"/>
      <c r="K49" s="7"/>
      <c r="L49" s="7"/>
      <c r="M49" s="16"/>
      <c r="N49" s="16"/>
      <c r="O49" s="16"/>
      <c r="P49" s="21"/>
      <c r="Q49" s="16"/>
      <c r="R49" s="16"/>
      <c r="S49" s="16"/>
      <c r="T49" s="7"/>
      <c r="U49" s="7"/>
      <c r="V49" s="10"/>
      <c r="W49" s="16"/>
      <c r="X49" s="16"/>
      <c r="Y49" s="16"/>
      <c r="Z49" s="21"/>
      <c r="AA49" s="16"/>
      <c r="AB49" s="16"/>
      <c r="AC49" s="16"/>
      <c r="AD49" s="7"/>
      <c r="AE49" s="7"/>
      <c r="AF49" s="10"/>
    </row>
    <row r="50" spans="2:32" ht="20" customHeight="1" x14ac:dyDescent="0.15">
      <c r="B50" s="7"/>
      <c r="C50" s="16"/>
      <c r="D50" s="16"/>
      <c r="E50" s="16"/>
      <c r="F50" s="16"/>
      <c r="G50" s="16"/>
      <c r="H50" s="16"/>
      <c r="I50" s="16"/>
      <c r="J50" s="7"/>
      <c r="K50" s="7"/>
      <c r="L50" s="7"/>
      <c r="M50" s="21"/>
      <c r="N50" s="21"/>
      <c r="O50" s="16"/>
      <c r="P50" s="21"/>
      <c r="Q50" s="16"/>
      <c r="R50" s="16"/>
      <c r="S50" s="16"/>
      <c r="T50" s="7"/>
      <c r="U50" s="7"/>
      <c r="V50" s="10"/>
      <c r="W50" s="21"/>
      <c r="X50" s="21"/>
      <c r="Y50" s="16"/>
      <c r="Z50" s="21"/>
      <c r="AA50" s="16"/>
      <c r="AB50" s="16"/>
      <c r="AC50" s="16"/>
      <c r="AD50" s="7"/>
      <c r="AE50" s="7"/>
      <c r="AF50" s="11"/>
    </row>
    <row r="51" spans="2:32" ht="20" customHeight="1" x14ac:dyDescent="0.2">
      <c r="B51" s="7"/>
      <c r="C51" s="17">
        <f t="array" ref="C51:I51">DaysAndWeeks+DATE(CalendarYear,7,1)-WEEKDAY(DATE(CalendarYear,7,1),(WeekStart="L")+1)+15</f>
        <v>44388</v>
      </c>
      <c r="D51" s="17">
        <v>44389</v>
      </c>
      <c r="E51" s="17">
        <v>44390</v>
      </c>
      <c r="F51" s="17">
        <v>44391</v>
      </c>
      <c r="G51" s="17">
        <v>44392</v>
      </c>
      <c r="H51" s="17">
        <v>44393</v>
      </c>
      <c r="I51" s="17">
        <v>44394</v>
      </c>
      <c r="J51" s="7"/>
      <c r="K51" s="7"/>
      <c r="L51" s="7"/>
      <c r="M51" s="17">
        <v>10</v>
      </c>
      <c r="N51" s="17">
        <v>11</v>
      </c>
      <c r="O51" s="17">
        <v>12</v>
      </c>
      <c r="P51" s="17">
        <v>13</v>
      </c>
      <c r="Q51" s="17">
        <v>14</v>
      </c>
      <c r="R51" s="17">
        <v>15</v>
      </c>
      <c r="S51" s="17">
        <v>16</v>
      </c>
      <c r="T51" s="7"/>
      <c r="U51" s="7"/>
      <c r="V51" s="11"/>
      <c r="W51" s="17">
        <f t="array" ref="W51:AC51">DaysAndWeeks+DATE(CalendarYear,9,1)-WEEKDAY(DATE(CalendarYear,9,1),(WeekStart="L")+1)+15</f>
        <v>44451</v>
      </c>
      <c r="X51" s="17">
        <v>44452</v>
      </c>
      <c r="Y51" s="17">
        <v>44453</v>
      </c>
      <c r="Z51" s="17">
        <v>44454</v>
      </c>
      <c r="AA51" s="17">
        <v>44455</v>
      </c>
      <c r="AB51" s="17">
        <v>44456</v>
      </c>
      <c r="AC51" s="17">
        <v>44457</v>
      </c>
      <c r="AD51" s="7"/>
      <c r="AE51" s="7"/>
      <c r="AF51" s="10"/>
    </row>
    <row r="52" spans="2:32" ht="20" customHeight="1" x14ac:dyDescent="0.15">
      <c r="B52" s="7"/>
      <c r="C52" s="16"/>
      <c r="D52" s="16"/>
      <c r="E52" s="16"/>
      <c r="F52" s="18"/>
      <c r="G52" s="16"/>
      <c r="H52" s="16"/>
      <c r="I52" s="16"/>
      <c r="J52" s="7"/>
      <c r="K52" s="7"/>
      <c r="L52" s="7"/>
      <c r="M52" s="16"/>
      <c r="N52" s="16"/>
      <c r="O52" s="16"/>
      <c r="P52" s="16"/>
      <c r="Q52" s="16"/>
      <c r="R52" s="16"/>
      <c r="S52" s="16"/>
      <c r="T52" s="7"/>
      <c r="U52" s="7"/>
      <c r="V52" s="11"/>
      <c r="W52" s="16"/>
      <c r="X52" s="16"/>
      <c r="Y52" s="16"/>
      <c r="Z52" s="16"/>
      <c r="AA52" s="16"/>
      <c r="AB52" s="16"/>
      <c r="AC52" s="16"/>
      <c r="AD52" s="7"/>
      <c r="AE52" s="7"/>
      <c r="AF52" s="7"/>
    </row>
    <row r="53" spans="2:32" ht="20" customHeight="1" x14ac:dyDescent="0.2">
      <c r="B53" s="7"/>
      <c r="C53" s="17">
        <f t="array" ref="C53:I53">DaysAndWeeks+DATE(CalendarYear,7,1)-WEEKDAY(DATE(CalendarYear,7,1),(WeekStart="L")+1)+22</f>
        <v>44395</v>
      </c>
      <c r="D53" s="17">
        <v>44396</v>
      </c>
      <c r="E53" s="17">
        <v>44397</v>
      </c>
      <c r="F53" s="17">
        <v>44398</v>
      </c>
      <c r="G53" s="17">
        <v>44399</v>
      </c>
      <c r="H53" s="17">
        <v>44400</v>
      </c>
      <c r="I53" s="17">
        <v>44401</v>
      </c>
      <c r="J53" s="7"/>
      <c r="K53" s="7"/>
      <c r="L53" s="7"/>
      <c r="M53" s="17">
        <f t="array" ref="M53:S53">DaysAndWeeks+DATE(CalendarYear,8,1)-WEEKDAY(DATE(CalendarYear,8,1),(WeekStart="L")+1)+22</f>
        <v>44430</v>
      </c>
      <c r="N53" s="17">
        <v>44431</v>
      </c>
      <c r="O53" s="17">
        <v>44432</v>
      </c>
      <c r="P53" s="17">
        <v>44433</v>
      </c>
      <c r="Q53" s="17">
        <v>44434</v>
      </c>
      <c r="R53" s="17">
        <v>44435</v>
      </c>
      <c r="S53" s="17">
        <v>44436</v>
      </c>
      <c r="T53" s="7"/>
      <c r="U53" s="7"/>
      <c r="V53" s="11"/>
      <c r="W53" s="17">
        <f t="array" ref="W53:AC53">DaysAndWeeks+DATE(CalendarYear,9,1)-WEEKDAY(DATE(CalendarYear,9,1),(WeekStart="L")+1)+22</f>
        <v>44458</v>
      </c>
      <c r="X53" s="17">
        <v>44459</v>
      </c>
      <c r="Y53" s="17">
        <v>44460</v>
      </c>
      <c r="Z53" s="17">
        <v>44461</v>
      </c>
      <c r="AA53" s="17">
        <v>44462</v>
      </c>
      <c r="AB53" s="17">
        <v>44463</v>
      </c>
      <c r="AC53" s="17">
        <v>44464</v>
      </c>
      <c r="AD53" s="7"/>
      <c r="AE53" s="7"/>
      <c r="AF53" s="7"/>
    </row>
    <row r="54" spans="2:32" ht="20" customHeight="1" x14ac:dyDescent="0.15">
      <c r="B54" s="7"/>
      <c r="C54" s="16"/>
      <c r="D54" s="16"/>
      <c r="E54" s="16"/>
      <c r="F54" s="16"/>
      <c r="G54" s="16"/>
      <c r="H54" s="16"/>
      <c r="I54" s="16"/>
      <c r="J54" s="7"/>
      <c r="K54" s="7"/>
      <c r="L54" s="7"/>
      <c r="M54" s="16"/>
      <c r="N54" s="16"/>
      <c r="O54" s="16"/>
      <c r="P54" s="16"/>
      <c r="Q54" s="16"/>
      <c r="R54" s="16"/>
      <c r="S54" s="16"/>
      <c r="T54" s="7"/>
      <c r="U54" s="7"/>
      <c r="V54" s="11"/>
      <c r="W54" s="16"/>
      <c r="X54" s="16"/>
      <c r="Y54" s="16"/>
      <c r="Z54" s="16"/>
      <c r="AA54" s="16"/>
      <c r="AB54" s="16"/>
      <c r="AC54" s="16"/>
      <c r="AD54" s="7"/>
      <c r="AE54" s="7"/>
      <c r="AF54" s="7"/>
    </row>
    <row r="55" spans="2:32" ht="20" customHeight="1" x14ac:dyDescent="0.2">
      <c r="B55" s="7"/>
      <c r="C55" s="17">
        <f t="array" ref="C55:I55">DaysAndWeeks+DATE(CalendarYear,7,1)-WEEKDAY(DATE(CalendarYear,7,1),(WeekStart="L")+1)+29</f>
        <v>44402</v>
      </c>
      <c r="D55" s="17">
        <v>44403</v>
      </c>
      <c r="E55" s="17">
        <v>44404</v>
      </c>
      <c r="F55" s="17">
        <v>44405</v>
      </c>
      <c r="G55" s="17">
        <v>44406</v>
      </c>
      <c r="H55" s="17">
        <v>44407</v>
      </c>
      <c r="I55" s="17">
        <v>44408</v>
      </c>
      <c r="J55" s="7"/>
      <c r="K55" s="7"/>
      <c r="L55" s="7"/>
      <c r="M55" s="17">
        <f t="array" ref="M55:S55">DaysAndWeeks+DATE(CalendarYear,8,1)-WEEKDAY(DATE(CalendarYear,8,1),(WeekStart="L")+1)+29</f>
        <v>44437</v>
      </c>
      <c r="N55" s="17">
        <v>44438</v>
      </c>
      <c r="O55" s="17">
        <v>44439</v>
      </c>
      <c r="P55" s="17">
        <v>44440</v>
      </c>
      <c r="Q55" s="17">
        <v>44441</v>
      </c>
      <c r="R55" s="17">
        <v>44442</v>
      </c>
      <c r="S55" s="17">
        <v>44443</v>
      </c>
      <c r="T55" s="7"/>
      <c r="U55" s="7"/>
      <c r="V55" s="11"/>
      <c r="W55" s="17">
        <f t="array" ref="W55:AC55">DaysAndWeeks+DATE(CalendarYear,9,1)-WEEKDAY(DATE(CalendarYear,9,1),(WeekStart="L")+1)+29</f>
        <v>44465</v>
      </c>
      <c r="X55" s="17">
        <v>44466</v>
      </c>
      <c r="Y55" s="17">
        <v>44467</v>
      </c>
      <c r="Z55" s="17">
        <v>44468</v>
      </c>
      <c r="AA55" s="17">
        <v>44469</v>
      </c>
      <c r="AB55" s="17">
        <v>44470</v>
      </c>
      <c r="AC55" s="17">
        <v>44471</v>
      </c>
      <c r="AD55" s="7"/>
      <c r="AE55" s="7"/>
      <c r="AF55" s="7"/>
    </row>
    <row r="56" spans="2:32" ht="20" customHeight="1" x14ac:dyDescent="0.15">
      <c r="B56" s="7"/>
      <c r="C56" s="16"/>
      <c r="D56" s="16"/>
      <c r="E56" s="16"/>
      <c r="F56" s="16"/>
      <c r="G56" s="16"/>
      <c r="H56" s="16"/>
      <c r="I56" s="16"/>
      <c r="J56" s="7"/>
      <c r="K56" s="7"/>
      <c r="L56" s="7"/>
      <c r="M56" s="16"/>
      <c r="N56" s="16"/>
      <c r="O56" s="16"/>
      <c r="P56" s="16"/>
      <c r="Q56" s="16"/>
      <c r="R56" s="16"/>
      <c r="S56" s="16"/>
      <c r="T56" s="7"/>
      <c r="U56" s="7"/>
      <c r="V56" s="11"/>
      <c r="W56" s="16"/>
      <c r="X56" s="16"/>
      <c r="Y56" s="16"/>
      <c r="Z56" s="16"/>
      <c r="AA56" s="16"/>
      <c r="AB56" s="16"/>
      <c r="AC56" s="16"/>
      <c r="AD56" s="7"/>
      <c r="AE56" s="7"/>
      <c r="AF56" s="7"/>
    </row>
    <row r="57" spans="2:32" ht="20" customHeight="1" x14ac:dyDescent="0.2">
      <c r="B57" s="7"/>
      <c r="C57" s="17">
        <f t="array" ref="C57:I57">DaysAndWeeks+DATE(CalendarYear,7,1)-WEEKDAY(DATE(CalendarYear,7,1),(WeekStart="L")+1)+36</f>
        <v>44409</v>
      </c>
      <c r="D57" s="17">
        <v>44410</v>
      </c>
      <c r="E57" s="17">
        <v>44411</v>
      </c>
      <c r="F57" s="17">
        <v>44412</v>
      </c>
      <c r="G57" s="17">
        <v>44413</v>
      </c>
      <c r="H57" s="17">
        <v>44414</v>
      </c>
      <c r="I57" s="17">
        <v>44415</v>
      </c>
      <c r="J57" s="7"/>
      <c r="K57" s="7"/>
      <c r="L57" s="7"/>
      <c r="M57" s="17">
        <f t="array" ref="M57:S57">DaysAndWeeks+DATE(CalendarYear,8,1)-WEEKDAY(DATE(CalendarYear,8,1),(WeekStart="L")+1)+36</f>
        <v>44444</v>
      </c>
      <c r="N57" s="17">
        <v>44445</v>
      </c>
      <c r="O57" s="17">
        <v>44446</v>
      </c>
      <c r="P57" s="17">
        <v>44447</v>
      </c>
      <c r="Q57" s="17">
        <v>44448</v>
      </c>
      <c r="R57" s="17">
        <v>44449</v>
      </c>
      <c r="S57" s="17">
        <v>44450</v>
      </c>
      <c r="T57" s="7"/>
      <c r="U57" s="7"/>
      <c r="V57" s="10"/>
      <c r="W57" s="16"/>
      <c r="X57" s="16"/>
      <c r="Y57" s="16"/>
      <c r="Z57" s="16"/>
      <c r="AA57" s="16"/>
      <c r="AB57" s="16"/>
      <c r="AC57" s="16"/>
      <c r="AD57" s="7"/>
      <c r="AE57" s="7"/>
      <c r="AF57" s="7"/>
    </row>
    <row r="58" spans="2:32" ht="20" customHeight="1" x14ac:dyDescent="0.2">
      <c r="B58" s="7"/>
      <c r="C58" s="16"/>
      <c r="D58" s="16"/>
      <c r="E58" s="16"/>
      <c r="F58" s="16"/>
      <c r="G58" s="16"/>
      <c r="H58" s="16"/>
      <c r="I58" s="16"/>
      <c r="J58" s="7"/>
      <c r="K58" s="7"/>
      <c r="L58" s="7"/>
      <c r="M58" s="16"/>
      <c r="N58" s="16"/>
      <c r="O58" s="16"/>
      <c r="P58" s="16"/>
      <c r="Q58" s="16"/>
      <c r="R58" s="16"/>
      <c r="S58" s="16"/>
      <c r="T58" s="7"/>
      <c r="U58" s="7"/>
      <c r="V58" s="11"/>
      <c r="W58" s="17">
        <f t="array" ref="W58:AC58">DaysAndWeeks+DATE(CalendarYear,9,1)-WEEKDAY(DATE(CalendarYear,9,1),(WeekStart="L")+1)+36</f>
        <v>44472</v>
      </c>
      <c r="X58" s="17">
        <v>44473</v>
      </c>
      <c r="Y58" s="17">
        <v>44474</v>
      </c>
      <c r="Z58" s="17">
        <v>44475</v>
      </c>
      <c r="AA58" s="17">
        <v>44476</v>
      </c>
      <c r="AB58" s="17">
        <v>44477</v>
      </c>
      <c r="AC58" s="17">
        <v>44478</v>
      </c>
      <c r="AD58" s="7"/>
      <c r="AE58" s="7"/>
      <c r="AF58" s="7"/>
    </row>
    <row r="59" spans="2:32" ht="20" customHeight="1" x14ac:dyDescent="0.15">
      <c r="B59" s="7"/>
      <c r="C59" s="16"/>
      <c r="D59" s="16"/>
      <c r="E59" s="16"/>
      <c r="F59" s="16"/>
      <c r="G59" s="16"/>
      <c r="H59" s="16"/>
      <c r="I59" s="16"/>
      <c r="J59" s="7"/>
      <c r="K59" s="7"/>
      <c r="L59" s="7"/>
      <c r="M59" s="16"/>
      <c r="N59" s="16"/>
      <c r="O59" s="16"/>
      <c r="P59" s="16"/>
      <c r="Q59" s="16"/>
      <c r="R59" s="16"/>
      <c r="S59" s="16"/>
      <c r="T59" s="7"/>
      <c r="U59" s="7"/>
      <c r="V59" s="10"/>
      <c r="W59" s="16"/>
      <c r="X59" s="16"/>
      <c r="Y59" s="16"/>
      <c r="Z59" s="16"/>
      <c r="AA59" s="16"/>
      <c r="AB59" s="16"/>
      <c r="AC59" s="16"/>
      <c r="AD59" s="7"/>
      <c r="AE59" s="7"/>
      <c r="AF59" s="7"/>
    </row>
    <row r="60" spans="2:32" ht="20" customHeight="1" x14ac:dyDescent="0.15">
      <c r="B60" s="7"/>
      <c r="C60" s="16"/>
      <c r="D60" s="16"/>
      <c r="E60" s="16"/>
      <c r="F60" s="16"/>
      <c r="G60" s="16"/>
      <c r="H60" s="16"/>
      <c r="I60" s="16"/>
      <c r="J60" s="7"/>
      <c r="K60" s="7"/>
      <c r="L60" s="7"/>
      <c r="M60" s="16"/>
      <c r="N60" s="16"/>
      <c r="O60" s="16"/>
      <c r="P60" s="16"/>
      <c r="Q60" s="16"/>
      <c r="R60" s="16"/>
      <c r="S60" s="16"/>
      <c r="T60" s="7"/>
      <c r="U60" s="7"/>
      <c r="V60" s="7"/>
      <c r="W60" s="16"/>
      <c r="X60" s="16"/>
      <c r="Y60" s="16"/>
      <c r="Z60" s="16"/>
      <c r="AA60" s="16"/>
      <c r="AB60" s="16"/>
      <c r="AC60" s="16"/>
      <c r="AD60" s="7"/>
      <c r="AE60" s="7"/>
      <c r="AF60" s="7"/>
    </row>
    <row r="61" spans="2:32" x14ac:dyDescent="0.1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2:32" x14ac:dyDescent="0.15">
      <c r="AD62" s="7"/>
      <c r="AE62" s="7"/>
      <c r="AF62" s="7"/>
    </row>
    <row r="63" spans="2:32" x14ac:dyDescent="0.15">
      <c r="AD63" s="7"/>
      <c r="AE63" s="7"/>
      <c r="AF63" s="7"/>
    </row>
    <row r="64" spans="2:32" ht="28" x14ac:dyDescent="0.3">
      <c r="C64" s="29">
        <f>CalendarYear</f>
        <v>2021</v>
      </c>
      <c r="D64" s="29"/>
      <c r="F64" s="1"/>
      <c r="G64" s="1"/>
      <c r="H64" s="1"/>
      <c r="I64" s="5"/>
      <c r="J64" s="1"/>
      <c r="M64" s="29">
        <f>CalendarYear</f>
        <v>2021</v>
      </c>
      <c r="N64" s="29"/>
      <c r="P64" s="1"/>
      <c r="Q64" s="1"/>
      <c r="R64" s="1"/>
      <c r="S64" s="5"/>
      <c r="W64" s="29">
        <f>CalendarYear</f>
        <v>2021</v>
      </c>
      <c r="X64" s="29"/>
      <c r="Z64" s="1"/>
      <c r="AA64" s="1"/>
      <c r="AB64" s="1"/>
      <c r="AC64" s="5"/>
    </row>
    <row r="65" spans="2:31" ht="42" x14ac:dyDescent="0.15">
      <c r="C65" s="30" t="s">
        <v>27</v>
      </c>
      <c r="D65" s="30"/>
      <c r="E65" s="30"/>
      <c r="F65" s="30"/>
      <c r="G65" s="3"/>
      <c r="M65" s="30" t="s">
        <v>28</v>
      </c>
      <c r="N65" s="30"/>
      <c r="O65" s="30"/>
      <c r="P65" s="30"/>
      <c r="Q65" s="3"/>
      <c r="W65" s="30" t="s">
        <v>0</v>
      </c>
      <c r="X65" s="30"/>
      <c r="Y65" s="30"/>
      <c r="Z65" s="30"/>
      <c r="AA65" s="3"/>
    </row>
    <row r="66" spans="2:31" ht="20" customHeight="1" x14ac:dyDescent="0.15">
      <c r="B66" s="7"/>
      <c r="C66" s="20" t="str">
        <f>WeekStart</f>
        <v>D</v>
      </c>
      <c r="D66" s="20" t="str">
        <f t="shared" ref="D66:I66" si="9">UPPER(LEFT(TEXT(D67,"ddd"),1))</f>
        <v>L</v>
      </c>
      <c r="E66" s="20" t="str">
        <f t="shared" si="9"/>
        <v>M</v>
      </c>
      <c r="F66" s="20" t="str">
        <f t="shared" si="9"/>
        <v>M</v>
      </c>
      <c r="G66" s="20" t="str">
        <f t="shared" si="9"/>
        <v>J</v>
      </c>
      <c r="H66" s="20" t="str">
        <f t="shared" si="9"/>
        <v>V</v>
      </c>
      <c r="I66" s="20" t="str">
        <f t="shared" si="9"/>
        <v>S</v>
      </c>
      <c r="J66" s="7"/>
      <c r="K66" s="7"/>
      <c r="L66" s="7"/>
      <c r="M66" s="20" t="str">
        <f>WeekStart</f>
        <v>D</v>
      </c>
      <c r="N66" s="20" t="str">
        <f t="shared" ref="N66:S66" si="10">UPPER(LEFT(TEXT(N67,"ddd"),1))</f>
        <v>L</v>
      </c>
      <c r="O66" s="20" t="str">
        <f t="shared" si="10"/>
        <v>M</v>
      </c>
      <c r="P66" s="20" t="str">
        <f t="shared" si="10"/>
        <v>M</v>
      </c>
      <c r="Q66" s="20" t="str">
        <f t="shared" si="10"/>
        <v>J</v>
      </c>
      <c r="R66" s="20" t="str">
        <f t="shared" si="10"/>
        <v>V</v>
      </c>
      <c r="S66" s="20" t="str">
        <f t="shared" si="10"/>
        <v>S</v>
      </c>
      <c r="T66" s="7"/>
      <c r="U66" s="7"/>
      <c r="V66" s="7"/>
      <c r="W66" s="20" t="str">
        <f>WeekStart</f>
        <v>D</v>
      </c>
      <c r="X66" s="20" t="str">
        <f t="shared" ref="X66:AC66" si="11">UPPER(LEFT(TEXT(X67,"ddd"),1))</f>
        <v>L</v>
      </c>
      <c r="Y66" s="20" t="str">
        <f t="shared" si="11"/>
        <v>M</v>
      </c>
      <c r="Z66" s="20" t="str">
        <f t="shared" si="11"/>
        <v>M</v>
      </c>
      <c r="AA66" s="20" t="str">
        <f t="shared" si="11"/>
        <v>J</v>
      </c>
      <c r="AB66" s="20" t="str">
        <f t="shared" si="11"/>
        <v>V</v>
      </c>
      <c r="AC66" s="20" t="str">
        <f t="shared" si="11"/>
        <v>S</v>
      </c>
    </row>
    <row r="67" spans="2:31" ht="20" customHeight="1" x14ac:dyDescent="0.2">
      <c r="B67" s="7"/>
      <c r="C67" s="17">
        <f t="array" ref="C67:I67">DaysAndWeeks+DATE(CalendarYear,10,1)-WEEKDAY(DATE(CalendarYear,10,1),(WeekStart="L")+1)+1</f>
        <v>44465</v>
      </c>
      <c r="D67" s="17">
        <v>44466</v>
      </c>
      <c r="E67" s="17">
        <v>44467</v>
      </c>
      <c r="F67" s="17">
        <v>44468</v>
      </c>
      <c r="G67" s="17">
        <v>44469</v>
      </c>
      <c r="H67" s="17">
        <v>44470</v>
      </c>
      <c r="I67" s="17">
        <v>44471</v>
      </c>
      <c r="J67" s="10"/>
      <c r="K67" s="7"/>
      <c r="L67" s="7"/>
      <c r="M67" s="17">
        <f t="array" ref="M67:S67">DaysAndWeeks+DATE(CalendarYear,11,1)-WEEKDAY(DATE(CalendarYear,11,1),(WeekStart="L")+1)+1</f>
        <v>44500</v>
      </c>
      <c r="N67" s="17">
        <v>44501</v>
      </c>
      <c r="O67" s="17">
        <v>44502</v>
      </c>
      <c r="P67" s="17">
        <v>44503</v>
      </c>
      <c r="Q67" s="17">
        <v>44504</v>
      </c>
      <c r="R67" s="17">
        <v>44505</v>
      </c>
      <c r="S67" s="17">
        <v>44506</v>
      </c>
      <c r="T67" s="7"/>
      <c r="U67" s="7"/>
      <c r="V67" s="7"/>
      <c r="W67" s="17">
        <f t="array" ref="W67:AC67">DaysAndWeeks+DATE(CalendarYear,12,1)-WEEKDAY(DATE(CalendarYear,12,1),(WeekStart="L")+1)+1</f>
        <v>44528</v>
      </c>
      <c r="X67" s="17">
        <v>44529</v>
      </c>
      <c r="Y67" s="17">
        <v>44530</v>
      </c>
      <c r="Z67" s="17">
        <v>44531</v>
      </c>
      <c r="AA67" s="17">
        <v>44532</v>
      </c>
      <c r="AB67" s="17">
        <v>44533</v>
      </c>
      <c r="AC67" s="17">
        <v>44534</v>
      </c>
    </row>
    <row r="68" spans="2:31" ht="20" customHeight="1" x14ac:dyDescent="0.15">
      <c r="B68" s="7"/>
      <c r="C68" s="16"/>
      <c r="D68" s="16"/>
      <c r="E68" s="16"/>
      <c r="F68" s="16"/>
      <c r="G68" s="16"/>
      <c r="H68" s="16"/>
      <c r="I68" s="16"/>
      <c r="J68" s="10"/>
      <c r="K68" s="7"/>
      <c r="L68" s="7"/>
      <c r="M68" s="16"/>
      <c r="N68" s="16"/>
      <c r="O68" s="16"/>
      <c r="P68" s="16"/>
      <c r="Q68" s="16"/>
      <c r="R68" s="16"/>
      <c r="S68" s="16"/>
      <c r="T68" s="7"/>
      <c r="U68" s="7"/>
      <c r="V68" s="7"/>
      <c r="W68" s="16"/>
      <c r="X68" s="16"/>
      <c r="Y68" s="16"/>
      <c r="Z68" s="16"/>
      <c r="AA68" s="16"/>
      <c r="AB68" s="16"/>
      <c r="AC68" s="16"/>
      <c r="AD68" s="7"/>
    </row>
    <row r="69" spans="2:31" ht="20" customHeight="1" x14ac:dyDescent="0.2">
      <c r="B69" s="7"/>
      <c r="C69" s="17">
        <f t="array" ref="C69:I69">DaysAndWeeks+DATE(CalendarYear,10,1)-WEEKDAY(DATE(CalendarYear,10,1),(WeekStart="L")+1)+8</f>
        <v>44472</v>
      </c>
      <c r="D69" s="17">
        <v>44473</v>
      </c>
      <c r="E69" s="17">
        <v>44474</v>
      </c>
      <c r="F69" s="17">
        <v>44475</v>
      </c>
      <c r="G69" s="17">
        <v>44476</v>
      </c>
      <c r="H69" s="17">
        <v>44477</v>
      </c>
      <c r="I69" s="17">
        <v>44478</v>
      </c>
      <c r="J69" s="11"/>
      <c r="K69" s="7"/>
      <c r="L69" s="7"/>
      <c r="M69" s="17">
        <f t="array" ref="M69:S69">DaysAndWeeks+DATE(CalendarYear,11,1)-WEEKDAY(DATE(CalendarYear,11,1),(WeekStart="L")+1)+8</f>
        <v>44507</v>
      </c>
      <c r="N69" s="17">
        <v>44508</v>
      </c>
      <c r="O69" s="17">
        <v>44509</v>
      </c>
      <c r="P69" s="17">
        <v>44510</v>
      </c>
      <c r="Q69" s="17">
        <v>44511</v>
      </c>
      <c r="R69" s="17">
        <v>44512</v>
      </c>
      <c r="S69" s="17">
        <v>44513</v>
      </c>
      <c r="T69" s="7"/>
      <c r="U69" s="7"/>
      <c r="V69" s="7"/>
      <c r="W69" s="17">
        <f t="array" ref="W69:AC69">DaysAndWeeks+DATE(CalendarYear,12,1)-WEEKDAY(DATE(CalendarYear,12,1),(WeekStart="L")+1)+8</f>
        <v>44535</v>
      </c>
      <c r="X69" s="17">
        <v>44536</v>
      </c>
      <c r="Y69" s="17">
        <v>44537</v>
      </c>
      <c r="Z69" s="17">
        <v>44538</v>
      </c>
      <c r="AA69" s="17">
        <v>44539</v>
      </c>
      <c r="AB69" s="17">
        <v>44540</v>
      </c>
      <c r="AC69" s="17">
        <v>44541</v>
      </c>
      <c r="AD69" s="7"/>
    </row>
    <row r="70" spans="2:31" ht="20" customHeight="1" x14ac:dyDescent="0.15">
      <c r="B70" s="7"/>
      <c r="C70" s="16"/>
      <c r="D70" s="16"/>
      <c r="E70" s="16"/>
      <c r="F70" s="16"/>
      <c r="G70" s="16"/>
      <c r="H70" s="16"/>
      <c r="I70" s="16"/>
      <c r="J70" s="7"/>
      <c r="K70" s="7"/>
      <c r="L70" s="7"/>
      <c r="M70" s="16"/>
      <c r="N70" s="16"/>
      <c r="O70" s="16"/>
      <c r="P70" s="16"/>
      <c r="Q70" s="16"/>
      <c r="R70" s="16"/>
      <c r="S70" s="16"/>
      <c r="T70" s="7"/>
      <c r="U70" s="7"/>
      <c r="V70" s="7"/>
      <c r="W70" s="16"/>
      <c r="X70" s="16"/>
      <c r="Y70" s="16"/>
      <c r="Z70" s="16"/>
      <c r="AA70" s="16"/>
      <c r="AB70" s="16"/>
      <c r="AC70" s="16"/>
      <c r="AD70" s="7"/>
    </row>
    <row r="71" spans="2:31" ht="20" customHeight="1" x14ac:dyDescent="0.2">
      <c r="B71" s="7"/>
      <c r="C71" s="17">
        <f t="array" ref="C71:I71">DaysAndWeeks+DATE(CalendarYear,10,1)-WEEKDAY(DATE(CalendarYear,10,1),(WeekStart="L")+1)+15</f>
        <v>44479</v>
      </c>
      <c r="D71" s="17">
        <v>44480</v>
      </c>
      <c r="E71" s="17">
        <v>44481</v>
      </c>
      <c r="F71" s="17">
        <v>44482</v>
      </c>
      <c r="G71" s="17">
        <v>44483</v>
      </c>
      <c r="H71" s="17">
        <v>44484</v>
      </c>
      <c r="I71" s="17">
        <v>44485</v>
      </c>
      <c r="J71" s="7"/>
      <c r="K71" s="7"/>
      <c r="L71" s="7"/>
      <c r="M71" s="17">
        <f t="array" ref="M71:S71">DaysAndWeeks+DATE(CalendarYear,11,1)-WEEKDAY(DATE(CalendarYear,11,1),(WeekStart="L")+1)+15</f>
        <v>44514</v>
      </c>
      <c r="N71" s="17">
        <v>44515</v>
      </c>
      <c r="O71" s="17">
        <v>44516</v>
      </c>
      <c r="P71" s="17">
        <v>44517</v>
      </c>
      <c r="Q71" s="17">
        <v>44518</v>
      </c>
      <c r="R71" s="17">
        <v>44519</v>
      </c>
      <c r="S71" s="17">
        <v>44520</v>
      </c>
      <c r="T71" s="7"/>
      <c r="U71" s="7"/>
      <c r="V71" s="7"/>
      <c r="W71" s="17">
        <f t="array" ref="W71:AC71">DaysAndWeeks+DATE(CalendarYear,12,1)-WEEKDAY(DATE(CalendarYear,12,1),(WeekStart="L")+1)+15</f>
        <v>44542</v>
      </c>
      <c r="X71" s="17">
        <v>44543</v>
      </c>
      <c r="Y71" s="17">
        <v>44544</v>
      </c>
      <c r="Z71" s="17">
        <v>44545</v>
      </c>
      <c r="AA71" s="17">
        <v>44546</v>
      </c>
      <c r="AB71" s="17">
        <v>44547</v>
      </c>
      <c r="AC71" s="17">
        <v>44548</v>
      </c>
      <c r="AD71" s="7"/>
    </row>
    <row r="72" spans="2:31" ht="20" customHeight="1" x14ac:dyDescent="0.15">
      <c r="B72" s="7"/>
      <c r="C72" s="16"/>
      <c r="D72" s="16"/>
      <c r="E72" s="16"/>
      <c r="F72" s="16"/>
      <c r="G72" s="16"/>
      <c r="H72" s="16"/>
      <c r="I72" s="16"/>
      <c r="J72" s="7"/>
      <c r="K72" s="7"/>
      <c r="L72" s="7"/>
      <c r="M72" s="16"/>
      <c r="N72" s="16"/>
      <c r="O72" s="16"/>
      <c r="P72" s="16"/>
      <c r="Q72" s="16"/>
      <c r="R72" s="16"/>
      <c r="S72" s="16"/>
      <c r="T72" s="7"/>
      <c r="U72" s="7"/>
      <c r="V72" s="7"/>
      <c r="W72" s="16"/>
      <c r="X72" s="16"/>
      <c r="Y72" s="16"/>
      <c r="Z72" s="16"/>
      <c r="AA72" s="16"/>
      <c r="AB72" s="16"/>
      <c r="AC72" s="16"/>
      <c r="AD72" s="7"/>
    </row>
    <row r="73" spans="2:31" ht="20" customHeight="1" x14ac:dyDescent="0.2">
      <c r="B73" s="7"/>
      <c r="C73" s="17">
        <f t="array" ref="C73:I73">DaysAndWeeks+DATE(CalendarYear,10,1)-WEEKDAY(DATE(CalendarYear,10,1),(WeekStart="L")+1)+22</f>
        <v>44486</v>
      </c>
      <c r="D73" s="17">
        <v>44487</v>
      </c>
      <c r="E73" s="17">
        <v>44488</v>
      </c>
      <c r="F73" s="17">
        <v>44489</v>
      </c>
      <c r="G73" s="17">
        <v>44490</v>
      </c>
      <c r="H73" s="17">
        <v>44491</v>
      </c>
      <c r="I73" s="17">
        <v>44492</v>
      </c>
      <c r="J73" s="7"/>
      <c r="K73" s="7"/>
      <c r="L73" s="7"/>
      <c r="M73" s="17">
        <f t="array" ref="M73:S73">DaysAndWeeks+DATE(CalendarYear,11,1)-WEEKDAY(DATE(CalendarYear,11,1),(WeekStart="L")+1)+22</f>
        <v>44521</v>
      </c>
      <c r="N73" s="17">
        <v>44522</v>
      </c>
      <c r="O73" s="17">
        <v>44523</v>
      </c>
      <c r="P73" s="17">
        <v>44524</v>
      </c>
      <c r="Q73" s="17">
        <v>44525</v>
      </c>
      <c r="R73" s="17">
        <v>44526</v>
      </c>
      <c r="S73" s="17">
        <v>44527</v>
      </c>
      <c r="T73" s="7"/>
      <c r="U73" s="7"/>
      <c r="V73" s="7"/>
      <c r="W73" s="17">
        <f t="array" ref="W73:AC73">DaysAndWeeks+DATE(CalendarYear,12,1)-WEEKDAY(DATE(CalendarYear,12,1),(WeekStart="L")+1)+22</f>
        <v>44549</v>
      </c>
      <c r="X73" s="17">
        <v>44550</v>
      </c>
      <c r="Y73" s="17">
        <v>44551</v>
      </c>
      <c r="Z73" s="17">
        <v>44552</v>
      </c>
      <c r="AA73" s="17">
        <v>44553</v>
      </c>
      <c r="AB73" s="17">
        <v>44554</v>
      </c>
      <c r="AC73" s="17">
        <v>44555</v>
      </c>
      <c r="AD73" s="7"/>
    </row>
    <row r="74" spans="2:31" ht="20" customHeight="1" x14ac:dyDescent="0.15">
      <c r="B74" s="7"/>
      <c r="C74" s="16"/>
      <c r="D74" s="16"/>
      <c r="E74" s="16"/>
      <c r="F74" s="16"/>
      <c r="G74" s="16"/>
      <c r="H74" s="16"/>
      <c r="I74" s="16"/>
      <c r="J74" s="7"/>
      <c r="K74" s="7"/>
      <c r="L74" s="7"/>
      <c r="M74" s="16"/>
      <c r="N74" s="16"/>
      <c r="O74" s="16"/>
      <c r="P74" s="16"/>
      <c r="Q74" s="16"/>
      <c r="R74" s="16"/>
      <c r="S74" s="16"/>
      <c r="T74" s="7"/>
      <c r="U74" s="7"/>
      <c r="V74" s="7"/>
      <c r="W74" s="16"/>
      <c r="X74" s="16"/>
      <c r="Y74" s="16"/>
      <c r="Z74" s="16"/>
      <c r="AA74" s="16"/>
      <c r="AB74" s="16"/>
      <c r="AC74" s="16"/>
      <c r="AD74" s="7"/>
    </row>
    <row r="75" spans="2:31" ht="20" customHeight="1" x14ac:dyDescent="0.2">
      <c r="B75" s="7"/>
      <c r="C75" s="17">
        <f t="array" ref="C75:I75">DaysAndWeeks+DATE(CalendarYear,10,1)-WEEKDAY(DATE(CalendarYear,10,1),(WeekStart="L")+1)+29</f>
        <v>44493</v>
      </c>
      <c r="D75" s="17">
        <v>44494</v>
      </c>
      <c r="E75" s="17">
        <v>44495</v>
      </c>
      <c r="F75" s="17">
        <v>44496</v>
      </c>
      <c r="G75" s="17">
        <v>44497</v>
      </c>
      <c r="H75" s="17">
        <v>44498</v>
      </c>
      <c r="I75" s="17">
        <v>44499</v>
      </c>
      <c r="J75" s="7"/>
      <c r="K75" s="7"/>
      <c r="L75" s="7"/>
      <c r="M75" s="17">
        <f t="array" ref="M75:S75">DaysAndWeeks+DATE(CalendarYear,11,1)-WEEKDAY(DATE(CalendarYear,11,1),(WeekStart="L")+1)+29</f>
        <v>44528</v>
      </c>
      <c r="N75" s="17">
        <v>44529</v>
      </c>
      <c r="O75" s="17">
        <v>44530</v>
      </c>
      <c r="P75" s="17">
        <v>44531</v>
      </c>
      <c r="Q75" s="17">
        <v>44532</v>
      </c>
      <c r="R75" s="17">
        <v>44533</v>
      </c>
      <c r="S75" s="17">
        <v>44534</v>
      </c>
      <c r="T75" s="7"/>
      <c r="U75" s="7"/>
      <c r="V75" s="7"/>
      <c r="W75" s="17">
        <f t="array" ref="W75:AC75">DaysAndWeeks+DATE(CalendarYear,12,1)-WEEKDAY(DATE(CalendarYear,12,1),(WeekStart="L")+1)+29</f>
        <v>44556</v>
      </c>
      <c r="X75" s="17">
        <v>44557</v>
      </c>
      <c r="Y75" s="17">
        <v>44558</v>
      </c>
      <c r="Z75" s="17">
        <v>44559</v>
      </c>
      <c r="AA75" s="17">
        <v>44560</v>
      </c>
      <c r="AB75" s="17">
        <v>44561</v>
      </c>
      <c r="AC75" s="17">
        <v>44562</v>
      </c>
      <c r="AD75" s="7"/>
    </row>
    <row r="76" spans="2:31" ht="20" customHeight="1" x14ac:dyDescent="0.15">
      <c r="B76" s="7"/>
      <c r="C76" s="16"/>
      <c r="D76" s="16"/>
      <c r="E76" s="16"/>
      <c r="F76" s="16"/>
      <c r="G76" s="16"/>
      <c r="H76" s="16"/>
      <c r="I76" s="16"/>
      <c r="J76" s="7"/>
      <c r="K76" s="7"/>
      <c r="L76" s="7"/>
      <c r="M76" s="16"/>
      <c r="N76" s="16"/>
      <c r="O76" s="16"/>
      <c r="P76" s="16"/>
      <c r="Q76" s="16"/>
      <c r="R76" s="16"/>
      <c r="S76" s="16"/>
      <c r="T76" s="7"/>
      <c r="U76" s="7"/>
      <c r="V76" s="7"/>
      <c r="W76" s="16"/>
      <c r="X76" s="16"/>
      <c r="Y76" s="16"/>
      <c r="Z76" s="16"/>
      <c r="AA76" s="16"/>
      <c r="AB76" s="16"/>
      <c r="AC76" s="16"/>
      <c r="AD76" s="7"/>
    </row>
    <row r="77" spans="2:31" ht="20" customHeight="1" x14ac:dyDescent="0.2">
      <c r="B77" s="7"/>
      <c r="C77" s="17">
        <f t="array" ref="C77:I77">DaysAndWeeks+DATE(CalendarYear,10,1)-WEEKDAY(DATE(CalendarYear,10,1),(WeekStart="L")+1)+36</f>
        <v>44500</v>
      </c>
      <c r="D77" s="17">
        <v>44501</v>
      </c>
      <c r="E77" s="17">
        <v>44502</v>
      </c>
      <c r="F77" s="17">
        <v>44503</v>
      </c>
      <c r="G77" s="17">
        <v>44504</v>
      </c>
      <c r="H77" s="17">
        <v>44505</v>
      </c>
      <c r="I77" s="17">
        <v>44506</v>
      </c>
      <c r="J77" s="7"/>
      <c r="K77" s="7"/>
      <c r="L77" s="7"/>
      <c r="M77" s="17">
        <f t="array" ref="M77:S77">DaysAndWeeks+DATE(CalendarYear,11,1)-WEEKDAY(DATE(CalendarYear,11,1),(WeekStart="L")+1)+36</f>
        <v>44535</v>
      </c>
      <c r="N77" s="17">
        <v>44536</v>
      </c>
      <c r="O77" s="17">
        <v>44537</v>
      </c>
      <c r="P77" s="17">
        <v>44538</v>
      </c>
      <c r="Q77" s="17">
        <v>44539</v>
      </c>
      <c r="R77" s="17">
        <v>44540</v>
      </c>
      <c r="S77" s="17">
        <v>44541</v>
      </c>
      <c r="T77" s="7"/>
      <c r="U77" s="7"/>
      <c r="V77" s="7"/>
      <c r="W77" s="17">
        <f t="array" ref="W77:AC77">DaysAndWeeks+DATE(CalendarYear,12,1)-WEEKDAY(DATE(CalendarYear,12,1),(WeekStart="L")+1)+36</f>
        <v>44563</v>
      </c>
      <c r="X77" s="17">
        <v>44564</v>
      </c>
      <c r="Y77" s="17">
        <v>44565</v>
      </c>
      <c r="Z77" s="17">
        <v>44566</v>
      </c>
      <c r="AA77" s="17">
        <v>44567</v>
      </c>
      <c r="AB77" s="17">
        <v>44568</v>
      </c>
      <c r="AC77" s="17">
        <v>44569</v>
      </c>
      <c r="AD77" s="7"/>
    </row>
    <row r="78" spans="2:31" ht="20" customHeight="1" x14ac:dyDescent="0.15">
      <c r="B78" s="7"/>
      <c r="C78" s="16"/>
      <c r="D78" s="16"/>
      <c r="E78" s="16"/>
      <c r="F78" s="16"/>
      <c r="G78" s="16"/>
      <c r="H78" s="16"/>
      <c r="I78" s="16"/>
      <c r="J78" s="7"/>
      <c r="K78" s="7"/>
      <c r="L78" s="7"/>
      <c r="M78" s="16"/>
      <c r="N78" s="16"/>
      <c r="O78" s="16"/>
      <c r="P78" s="16"/>
      <c r="Q78" s="16"/>
      <c r="R78" s="16"/>
      <c r="S78" s="16"/>
      <c r="T78" s="7"/>
      <c r="U78" s="7"/>
      <c r="V78" s="7"/>
      <c r="W78" s="16"/>
      <c r="X78" s="16"/>
      <c r="Y78" s="16"/>
      <c r="Z78" s="16"/>
      <c r="AA78" s="16"/>
      <c r="AB78" s="16"/>
      <c r="AC78" s="16"/>
      <c r="AD78" s="7"/>
    </row>
    <row r="79" spans="2:31" x14ac:dyDescent="0.15">
      <c r="AE79" s="7"/>
    </row>
    <row r="80" spans="2:31" x14ac:dyDescent="0.15">
      <c r="AE80" s="7"/>
    </row>
  </sheetData>
  <mergeCells count="23">
    <mergeCell ref="W43:X43"/>
    <mergeCell ref="W44:Z44"/>
    <mergeCell ref="C64:D64"/>
    <mergeCell ref="C65:F65"/>
    <mergeCell ref="M64:N64"/>
    <mergeCell ref="M65:P65"/>
    <mergeCell ref="W64:X64"/>
    <mergeCell ref="W65:Z65"/>
    <mergeCell ref="C43:D43"/>
    <mergeCell ref="C44:F44"/>
    <mergeCell ref="M43:N43"/>
    <mergeCell ref="M44:P44"/>
    <mergeCell ref="M28:P28"/>
    <mergeCell ref="W11:Z11"/>
    <mergeCell ref="C27:D27"/>
    <mergeCell ref="C28:F28"/>
    <mergeCell ref="W28:Z28"/>
    <mergeCell ref="C10:D10"/>
    <mergeCell ref="C11:F11"/>
    <mergeCell ref="M10:N10"/>
    <mergeCell ref="M11:P11"/>
    <mergeCell ref="W27:X27"/>
    <mergeCell ref="M27:N27"/>
  </mergeCells>
  <conditionalFormatting sqref="C13:H13">
    <cfRule type="expression" dxfId="22" priority="28">
      <formula>DAY(C13)&gt;8</formula>
    </cfRule>
  </conditionalFormatting>
  <conditionalFormatting sqref="C21:I24 W55:AC59">
    <cfRule type="expression" dxfId="21" priority="26">
      <formula>AND(DAY(C21)&gt;=1,DAY(C21)&lt;=15)</formula>
    </cfRule>
  </conditionalFormatting>
  <conditionalFormatting sqref="M13:R13">
    <cfRule type="expression" dxfId="20" priority="24">
      <formula>DAY(M13)&gt;8</formula>
    </cfRule>
  </conditionalFormatting>
  <conditionalFormatting sqref="M21:S24">
    <cfRule type="expression" dxfId="19" priority="23">
      <formula>AND(DAY(M21)&gt;=1,DAY(M21)&lt;=15)</formula>
    </cfRule>
  </conditionalFormatting>
  <conditionalFormatting sqref="W13:AB13">
    <cfRule type="expression" dxfId="18" priority="22">
      <formula>DAY(W13)&gt;8</formula>
    </cfRule>
  </conditionalFormatting>
  <conditionalFormatting sqref="W21:AC24">
    <cfRule type="expression" dxfId="17" priority="21">
      <formula>AND(DAY(W21)&gt;=1,DAY(W21)&lt;=15)</formula>
    </cfRule>
  </conditionalFormatting>
  <conditionalFormatting sqref="C38:I41">
    <cfRule type="expression" dxfId="16" priority="19">
      <formula>AND(DAY(C38)&gt;=1,DAY(C38)&lt;=15)</formula>
    </cfRule>
  </conditionalFormatting>
  <conditionalFormatting sqref="C30:H30">
    <cfRule type="expression" dxfId="15" priority="20">
      <formula>DAY(C30)&gt;8</formula>
    </cfRule>
  </conditionalFormatting>
  <conditionalFormatting sqref="W38:AC41">
    <cfRule type="expression" dxfId="14" priority="15">
      <formula>AND(DAY(W38)&gt;=1,DAY(W38)&lt;=15)</formula>
    </cfRule>
  </conditionalFormatting>
  <conditionalFormatting sqref="M30:R30">
    <cfRule type="expression" dxfId="13" priority="18">
      <formula>DAY(M30)&gt;8</formula>
    </cfRule>
  </conditionalFormatting>
  <conditionalFormatting sqref="M38:S41">
    <cfRule type="expression" dxfId="12" priority="17">
      <formula>AND(DAY(M38)&gt;=1,DAY(M38)&lt;=15)</formula>
    </cfRule>
  </conditionalFormatting>
  <conditionalFormatting sqref="W30:AB30">
    <cfRule type="expression" dxfId="11" priority="16">
      <formula>DAY(W30)&gt;8</formula>
    </cfRule>
  </conditionalFormatting>
  <conditionalFormatting sqref="C46:H46">
    <cfRule type="expression" dxfId="10" priority="14">
      <formula>DAY(C46)&gt;8</formula>
    </cfRule>
  </conditionalFormatting>
  <conditionalFormatting sqref="C55:I58">
    <cfRule type="expression" dxfId="9" priority="13">
      <formula>AND(DAY(C55)&gt;=1,DAY(C55)&lt;=15)</formula>
    </cfRule>
  </conditionalFormatting>
  <conditionalFormatting sqref="M46:R46">
    <cfRule type="expression" dxfId="8" priority="12">
      <formula>DAY(M46)&gt;8</formula>
    </cfRule>
  </conditionalFormatting>
  <conditionalFormatting sqref="M55:S58">
    <cfRule type="expression" dxfId="7" priority="11">
      <formula>AND(DAY(M55)&gt;=1,DAY(M55)&lt;=15)</formula>
    </cfRule>
  </conditionalFormatting>
  <conditionalFormatting sqref="W46:AB46">
    <cfRule type="expression" dxfId="6" priority="10">
      <formula>DAY(W46)&gt;8</formula>
    </cfRule>
  </conditionalFormatting>
  <conditionalFormatting sqref="C75:I78">
    <cfRule type="expression" dxfId="5" priority="5">
      <formula>AND(DAY(C75)&gt;=1,DAY(C75)&lt;=15)</formula>
    </cfRule>
  </conditionalFormatting>
  <conditionalFormatting sqref="C67:H67">
    <cfRule type="expression" dxfId="4" priority="6">
      <formula>DAY(C67)&gt;8</formula>
    </cfRule>
  </conditionalFormatting>
  <conditionalFormatting sqref="M67:R67">
    <cfRule type="expression" dxfId="3" priority="4">
      <formula>DAY(M67)&gt;8</formula>
    </cfRule>
  </conditionalFormatting>
  <conditionalFormatting sqref="M75:S78">
    <cfRule type="expression" dxfId="2" priority="3">
      <formula>AND(DAY(M75)&gt;=1,DAY(M75)&lt;=15)</formula>
    </cfRule>
  </conditionalFormatting>
  <conditionalFormatting sqref="W67:AB67">
    <cfRule type="expression" dxfId="1" priority="2">
      <formula>DAY(W67)&gt;8</formula>
    </cfRule>
  </conditionalFormatting>
  <conditionalFormatting sqref="W75:AC78">
    <cfRule type="expression" dxfId="0" priority="1">
      <formula>AND(DAY(W75)&gt;=1,DAY(W75)&lt;=15)</formula>
    </cfRule>
  </conditionalFormatting>
  <dataValidations count="1">
    <dataValidation type="list" allowBlank="1" showErrorMessage="1" errorTitle="No puede usar este valor." error="Escoja uno de los valores en la lista." sqref="F3 F5:F8" xr:uid="{00000000-0002-0000-0200-000000000000}">
      <formula1>"L,D"</formula1>
    </dataValidation>
  </dataValidations>
  <printOptions horizontalCentered="1"/>
  <pageMargins left="0.5" right="0.5" top="0.4" bottom="0.4" header="0.3" footer="0.3"/>
  <pageSetup paperSize="9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Acciones Marketing 2021</vt:lpstr>
      <vt:lpstr>Calendario_acciones_2021</vt:lpstr>
      <vt:lpstr>Calendario_acciones_2021!Área_de_impresión</vt:lpstr>
      <vt:lpstr>CalendarYear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Beatriz Lopez Bernedo</cp:lastModifiedBy>
  <cp:revision/>
  <dcterms:created xsi:type="dcterms:W3CDTF">2014-12-22T21:15:20Z</dcterms:created>
  <dcterms:modified xsi:type="dcterms:W3CDTF">2021-02-12T11:11:17Z</dcterms:modified>
  <cp:category/>
  <cp:contentStatus/>
</cp:coreProperties>
</file>